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47" activeTab="0"/>
  </bookViews>
  <sheets>
    <sheet name="3-inw.wielol." sheetId="1" r:id="rId1"/>
    <sheet name="3a-inwestycje" sheetId="2" r:id="rId2"/>
    <sheet name="4-Unia" sheetId="3" r:id="rId3"/>
    <sheet name="5-przych.i rozch" sheetId="4" r:id="rId4"/>
    <sheet name="8-alkoholizm" sheetId="5" r:id="rId5"/>
    <sheet name="9-narkomania" sheetId="6" r:id="rId6"/>
    <sheet name="10-r-ki doch.własnych" sheetId="7" r:id="rId7"/>
    <sheet name="11-BIBLIOTEKA" sheetId="8" r:id="rId8"/>
    <sheet name="-" sheetId="9" r:id="rId9"/>
    <sheet name="12-GFOŚ" sheetId="10" r:id="rId10"/>
    <sheet name="PROGNOZA" sheetId="11" r:id="rId11"/>
    <sheet name="DOWODY" sheetId="12" r:id="rId12"/>
  </sheets>
  <definedNames/>
  <calcPr fullCalcOnLoad="1"/>
</workbook>
</file>

<file path=xl/comments1.xml><?xml version="1.0" encoding="utf-8"?>
<comments xmlns="http://schemas.openxmlformats.org/spreadsheetml/2006/main">
  <authors>
    <author>EdytaS</author>
  </authors>
  <commentList>
    <comment ref="F9" authorId="0">
      <text>
        <r>
          <rPr>
            <b/>
            <sz val="9"/>
            <rFont val="Tahoma"/>
            <family val="2"/>
          </rPr>
          <t>EdytaS:</t>
        </r>
        <r>
          <rPr>
            <sz val="9"/>
            <rFont val="Tahoma"/>
            <family val="2"/>
          </rPr>
          <t xml:space="preserve">
kosztorys 3929276,69,
nadzór 100000,
projektyi mapy-63556</t>
        </r>
      </text>
    </comment>
    <comment ref="G12" authorId="0">
      <text>
        <r>
          <rPr>
            <b/>
            <sz val="9"/>
            <rFont val="Tahoma"/>
            <family val="2"/>
          </rPr>
          <t>EdytaS:</t>
        </r>
        <r>
          <rPr>
            <sz val="9"/>
            <rFont val="Tahoma"/>
            <family val="2"/>
          </rPr>
          <t xml:space="preserve">
PROJEKTY STAŚNIEWSKA</t>
        </r>
      </text>
    </comment>
  </commentList>
</comments>
</file>

<file path=xl/sharedStrings.xml><?xml version="1.0" encoding="utf-8"?>
<sst xmlns="http://schemas.openxmlformats.org/spreadsheetml/2006/main" count="401" uniqueCount="256">
  <si>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</si>
  <si>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</si>
  <si>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</si>
  <si>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</si>
  <si>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</si>
  <si>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</si>
  <si>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</si>
  <si>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</si>
  <si>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Kwota</t>
  </si>
  <si>
    <t>Wydatki</t>
  </si>
  <si>
    <t>Przychody</t>
  </si>
  <si>
    <t>I.</t>
  </si>
  <si>
    <t>1.</t>
  </si>
  <si>
    <t>2.</t>
  </si>
  <si>
    <t>3.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</si>
  <si>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</si>
  <si>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</si>
  <si>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</si>
  <si>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</si>
  <si>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</si>
  <si>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</si>
  <si>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</si>
  <si>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</si>
  <si>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</si>
  <si>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</si>
  <si>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</si>
  <si>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</si>
  <si>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</si>
  <si>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</si>
  <si>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</si>
  <si>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</si>
  <si>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</si>
  <si>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</si>
  <si>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</si>
  <si>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</si>
  <si>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</si>
  <si>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IV.</t>
  </si>
  <si>
    <t>Rozdz.</t>
  </si>
  <si>
    <t>w złotych</t>
  </si>
  <si>
    <t>Nazwa zadania</t>
  </si>
  <si>
    <t>Kwota dotacji</t>
  </si>
  <si>
    <t>Nazwa instytucji</t>
  </si>
  <si>
    <t>Ochrony Środowiska i Gospodarki Wodnej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</si>
  <si>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</si>
  <si>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</si>
  <si>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</si>
  <si>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</si>
  <si>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</si>
  <si>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</si>
  <si>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</si>
  <si>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</si>
  <si>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</si>
  <si>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</si>
  <si>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2009 r.</t>
  </si>
  <si>
    <t>Plan przychodów i wydatków zakładów budżetowych, gospodarstw pomocniczych</t>
  </si>
  <si>
    <t>Lp.</t>
  </si>
  <si>
    <t>Klasyfikacja
§</t>
  </si>
  <si>
    <t>Stan środków obrotowych na początek roku</t>
  </si>
  <si>
    <t>w tym: wpłata do budżetu</t>
  </si>
  <si>
    <t>Stan środków obrotowych na koniec roku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</si>
  <si>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</si>
  <si>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</si>
  <si>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</si>
  <si>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</si>
  <si>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</si>
  <si>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Przychody*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</si>
  <si>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</si>
  <si>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</si>
  <si>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</si>
  <si>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</si>
  <si>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</si>
  <si>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</si>
  <si>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Wydatki razem (10+11+12)</t>
  </si>
  <si>
    <t>z tego, źródła finansowania:</t>
  </si>
  <si>
    <t>Wydatki razem (14+15+16+17)</t>
  </si>
  <si>
    <t>obligacje</t>
  </si>
  <si>
    <t>Wydatki majątkowe razem:</t>
  </si>
  <si>
    <t>1.1</t>
  </si>
  <si>
    <t>1.2</t>
  </si>
  <si>
    <t>1.3</t>
  </si>
  <si>
    <t>2.1</t>
  </si>
  <si>
    <t>2.2</t>
  </si>
  <si>
    <t>Prognoza</t>
  </si>
  <si>
    <t>pożyczek</t>
  </si>
  <si>
    <t>kredytów</t>
  </si>
  <si>
    <t>obligacji</t>
  </si>
  <si>
    <t>pożyczki</t>
  </si>
  <si>
    <t>kredyty,  w tym:</t>
  </si>
  <si>
    <t>Prognozowane dochody budżetowe</t>
  </si>
  <si>
    <t>kredyty
i pożyczki</t>
  </si>
  <si>
    <t>środki wymienione
w art. 5 ust. 1 pkt 2 i 3 u.f.p.</t>
  </si>
  <si>
    <t>Nazwa zadania inwestycyjnego
i okres realizacji
(w latach)</t>
  </si>
  <si>
    <t>Środki
z budżetu krajowego</t>
  </si>
  <si>
    <t>Środki
z budżetu UE</t>
  </si>
  <si>
    <t>pożyczki
i kredyty</t>
  </si>
  <si>
    <t>Wydatki
w okresie realizacji Projektu (całkowita wartość Projektu)
(6+7)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</si>
  <si>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</si>
  <si>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</si>
  <si>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</si>
  <si>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</si>
  <si>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Prognozowane wydatki budżetowe</t>
  </si>
  <si>
    <t>Prognozowany wynik finansowy</t>
  </si>
  <si>
    <t>Łączne koszty finansowe</t>
  </si>
  <si>
    <t>Źródło dochodów</t>
  </si>
  <si>
    <t>§*</t>
  </si>
  <si>
    <t>Rozdział*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</si>
  <si>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</si>
  <si>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</si>
  <si>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</si>
  <si>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</si>
  <si>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</si>
  <si>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</si>
  <si>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</si>
  <si>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</si>
  <si>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</si>
  <si>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</si>
  <si>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</si>
  <si>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</si>
  <si>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</si>
  <si>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Papiery wartościowe (obligacje)</t>
  </si>
  <si>
    <t>Wykup papierów wartościowych (obligacji)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</si>
  <si>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</si>
  <si>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</si>
  <si>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Spłata odsetek i dyskonta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</si>
  <si>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</si>
  <si>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</si>
  <si>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</si>
  <si>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</si>
  <si>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</si>
  <si>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</si>
  <si>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</si>
  <si>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Obsługa długu (2.1+2.2+2.3)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</si>
  <si>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</si>
  <si>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</si>
  <si>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</si>
  <si>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</si>
  <si>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z tego źródła finansowania</t>
  </si>
  <si>
    <t>Klasyfikacja (dział, rozdział,
paragraf)</t>
  </si>
  <si>
    <t>(** kol. 4 do wykorzystania fakultatywnego)</t>
  </si>
  <si>
    <t>środki pochodzące
 z innych  źródeł*</t>
  </si>
  <si>
    <t>(* kol. 4 do wykorzystania fakultatywnego)</t>
  </si>
  <si>
    <t>2010 r.</t>
  </si>
  <si>
    <t>Dochody</t>
  </si>
  <si>
    <t>§ 944</t>
  </si>
  <si>
    <t>Wynik budżetu</t>
  </si>
  <si>
    <t>a</t>
  </si>
  <si>
    <t>b</t>
  </si>
  <si>
    <t>c</t>
  </si>
  <si>
    <t xml:space="preserve">Relacje do dochodów (w %): </t>
  </si>
  <si>
    <r>
      <t xml:space="preserve">długu po uwzględnieniu wyłączeń </t>
    </r>
    <r>
      <rPr>
        <sz val="10"/>
        <rFont val="Arial"/>
        <family val="2"/>
      </rPr>
      <t>(art. 170 ust. 3)
(1.1+1.2-2.1.a-2.1.b):3</t>
    </r>
  </si>
  <si>
    <t>Umorzenie</t>
  </si>
  <si>
    <t xml:space="preserve">   EBOiR</t>
  </si>
  <si>
    <t>2011 r.</t>
  </si>
  <si>
    <t>Spłata rat kapitałowych z tytułu zobowiązań określonych w art. 169 ust. 3</t>
  </si>
  <si>
    <t>Zaciągnięte zobowiązania (bez zobowiązań określonych w 
art. 170 ust. 3) z tytułu:</t>
  </si>
  <si>
    <t>Planowane w roku budżetowym (bez zobowiązań określonych w art. 170 ust. 3):</t>
  </si>
  <si>
    <t>Pożyczki, kredyty i obligacje (w związku z umową określoną w art. 170 ust. 3):</t>
  </si>
  <si>
    <t>Spłata rat kapitałowych z wyłączeniem zobowiązań określonych w  art. 169 ust. 3</t>
  </si>
  <si>
    <r>
      <t xml:space="preserve">długu </t>
    </r>
    <r>
      <rPr>
        <sz val="10"/>
        <rFont val="Arial"/>
        <family val="2"/>
      </rPr>
      <t>(art. 170 ust. 1)        ( 1-2.1.a-2.1.b-2.2):3</t>
    </r>
  </si>
  <si>
    <t>Limity wydatków na wieloletnie programy inwestycyjne w latach 2009 - 2011</t>
  </si>
  <si>
    <t>rok budżetowy 2009 (8+9+10+11)</t>
  </si>
  <si>
    <t>Zadania inwestycyjne w 2009 r.</t>
  </si>
  <si>
    <r>
      <t xml:space="preserve">rok 2009 </t>
    </r>
    <r>
      <rPr>
        <b/>
        <sz val="10"/>
        <rFont val="Arial CE"/>
        <family val="0"/>
      </rPr>
      <t>(8+9+10+11)</t>
    </r>
  </si>
  <si>
    <t>Nakłady poniesione</t>
  </si>
  <si>
    <t>Wydatki* na programy i projekty realizowane ze środków pochodzących z budżetu Unii Europejskiej i innych środków pochodzących ze źródeł zagranicznych niepodlegające zwrotowi</t>
  </si>
  <si>
    <t>art. 5 ust. 1 
pkt 2 
 uofp</t>
  </si>
  <si>
    <t>art. 5 
ust. 1 
pkt 3
 uofp</t>
  </si>
  <si>
    <t>Przychody i rozchody budżetu w 2009 r.</t>
  </si>
  <si>
    <t>Kwota 2009 r</t>
  </si>
  <si>
    <t xml:space="preserve"> oraz dochodów i wydatków rachunków dochodów własnych jednostek budżetowych na 2009 r.</t>
  </si>
  <si>
    <t>Rozliczenia
z budżetem
z tytułu wpłat nadwyżek środków za 2008 r.</t>
  </si>
  <si>
    <t>Dotacje podmiotowe* w 2009 r.</t>
  </si>
  <si>
    <t>Dotacje celowe na zadania własne gminy realizowane przez podmioty należące
i nienależące do sektora finansów publicznych w 2009 r.</t>
  </si>
  <si>
    <t>Plan na 2009 r.</t>
  </si>
  <si>
    <t>Prognoza kwoty długu i spłat na rok 2009 i lata następne</t>
  </si>
  <si>
    <t>Kwota długu na dzień 31.12.2008</t>
  </si>
  <si>
    <t>Dochody z tytułu wydawania zezwoleń na sprzedaż
 napojów alkoholowych oraz wydatki na realizację zadań 
określonych w gminnym programie profilaktyki 
i rozwiązywania problemów alkoholowych</t>
  </si>
  <si>
    <t>DOCHODY</t>
  </si>
  <si>
    <t>WYDATKI</t>
  </si>
  <si>
    <t>wydatki na realizację zadań określonych w gminnym programie przeciwdziałania narkomanii</t>
  </si>
  <si>
    <t>Zestawienie  przychodów i wydatków Gminnego Funduszu</t>
  </si>
  <si>
    <t>PLAN  FINANSOWY  DOCHODÓW  BUDŻETU  PAŃSTWA  NA  2009  ROK</t>
  </si>
  <si>
    <t>ADMINISTRACJA PUBLICZNA</t>
  </si>
  <si>
    <t>URZĘDY WOJEWÓDZKIE</t>
  </si>
  <si>
    <t>Dochody budżetu państwa związane z realizacją zadań zlecanych jednostkom samorządu terytorialnego</t>
  </si>
  <si>
    <t>GMINA  ZAŁUSKI</t>
  </si>
  <si>
    <t>I</t>
  </si>
  <si>
    <t>Program: RPO WM</t>
  </si>
  <si>
    <t>Priorytet: III</t>
  </si>
  <si>
    <t>Działanie: 3.1</t>
  </si>
  <si>
    <t>600      60016</t>
  </si>
  <si>
    <t>z tego 2004</t>
  </si>
  <si>
    <t xml:space="preserve"> </t>
  </si>
  <si>
    <t>Przewodniczący</t>
  </si>
  <si>
    <t>* środki własne jst, współfinansowanie z budżetu państwa oraz inne</t>
  </si>
  <si>
    <t>Rady Gminy Załuski</t>
  </si>
  <si>
    <t>Adam Gorzkowski</t>
  </si>
  <si>
    <t xml:space="preserve">nazwa projektu:                                                                 Zwiększenie atrakcyjności i dostępności terenów inwestycyjnych poprzez przebudowę drog gminnych w gminie Załuski               </t>
  </si>
  <si>
    <t xml:space="preserve">A.     
B.
C. 
</t>
  </si>
  <si>
    <t>Zakup usług pozostałych</t>
  </si>
  <si>
    <t>Wynagrodzenia bezosobowe</t>
  </si>
  <si>
    <t>Składki na ubezpieczenia społeczne</t>
  </si>
  <si>
    <t>ZWALCZANIE NARKOMANII</t>
  </si>
  <si>
    <t>OCHRONA ZDROWIA</t>
  </si>
  <si>
    <t>Wynagrodzenia osobowe pracowników</t>
  </si>
  <si>
    <t>Składki na ubezpieczenie społeczne</t>
  </si>
  <si>
    <t>Składki na Fundusz Pracy</t>
  </si>
  <si>
    <t xml:space="preserve">Zakup materiałów i wyposażenia </t>
  </si>
  <si>
    <t>Podróże służbowe krajowe</t>
  </si>
  <si>
    <t>Odpisy na Zakładowy Fundusz Świadczeń Socjalnych</t>
  </si>
  <si>
    <t>Zakup materiałów papierniczych do sprzętu drukarskiego i urządzeń kserograficznych</t>
  </si>
  <si>
    <t>PRZECIWDZIAŁANIE ALKOHOLIZMOWI</t>
  </si>
  <si>
    <t>WPŁYWY Z INNYCH OPŁAT STANOWIĄCYCH DOCHODY JEDNOSTEK SAMORZĄDU TERYTORIALNEGO NA PODSTAWIE USTAW</t>
  </si>
  <si>
    <t>Wpływy z opłat za wydawanie zezwoleń na sprzedaż alkoholu</t>
  </si>
  <si>
    <t>DOCHODY OD OSÓB PRAWNYCH,OD OSÓB FIZYCZNYCH I OD INNYCH JEDNOSTEK NIEPOSIADAJĄCYCH OSOBOWOŚCI PRAWNEJ ORAZ WYDATKI ZWIĄZANE Z ICH POBOREM</t>
  </si>
  <si>
    <t>Dochody własne jednostek budżetowych</t>
  </si>
  <si>
    <t>1. ŚWIETLICA SZCZYTNO</t>
  </si>
  <si>
    <t>854  85401  0830</t>
  </si>
  <si>
    <t>854  85401  4110</t>
  </si>
  <si>
    <t>854  85401  4120</t>
  </si>
  <si>
    <t>854  85401  4170</t>
  </si>
  <si>
    <t>854  85401  4210</t>
  </si>
  <si>
    <t>2. ŚWIETLICA KROCZEWO</t>
  </si>
  <si>
    <t>KULTURA I OCHRONA DZIEDZICTWA NARODOWEGO</t>
  </si>
  <si>
    <t>BIBLIOTEKI</t>
  </si>
  <si>
    <t>Dotacja podmiotowa z budżetu dla samorządowej instytucji kultury</t>
  </si>
  <si>
    <t>wydatki bieżące</t>
  </si>
  <si>
    <t>wydatki majątkowe</t>
  </si>
  <si>
    <t>900 90011  4210- ,,Sprzątanie Świata''-zakup worków oraz rękawic</t>
  </si>
  <si>
    <t xml:space="preserve">A.  
B.
C. 
</t>
  </si>
  <si>
    <t>Poprawa płynności transportu oraz bezpieczeństwa ruchu na drogach w Gminie Załuski poprzez remont dróg gminnych*</t>
  </si>
  <si>
    <t>Przebudowa drogi gminnej nr 301202 w miejscowości Kamienica Wygoda na odcinku od km 0+000 do km 0+800</t>
  </si>
  <si>
    <t>Przebudowa drogi gminnej nr 301233 w miejscowości Szczytno</t>
  </si>
  <si>
    <t xml:space="preserve">GMINA ZAŁUSKI </t>
  </si>
  <si>
    <t>kredyty i pożyczki</t>
  </si>
  <si>
    <t>o</t>
  </si>
  <si>
    <t>* inwestycja realizowana pod warunkiem otrzymania środków z ,,NARODOWEGO PROGRAMU PRZEBUDOWY DRÓG LOKALNYCH 2008-2011''</t>
  </si>
  <si>
    <t>* 30.000- KOMPONENT D- środki uwzględnione w wydatkach niewygasających Województwa Mazowieciego</t>
  </si>
  <si>
    <t>1643000*</t>
  </si>
  <si>
    <t>*1.643.000 zł-pożyczka z WFOŚiGW</t>
  </si>
  <si>
    <t>C. Inne źródła</t>
  </si>
  <si>
    <t xml:space="preserve">A. 30.000 *      
B.
C. 
</t>
  </si>
  <si>
    <t xml:space="preserve">A.   
B.
C. 
</t>
  </si>
  <si>
    <t>dla osp</t>
  </si>
  <si>
    <t>Wójt Gminy Załuski</t>
  </si>
  <si>
    <t>Romuald Woźniak</t>
  </si>
  <si>
    <t>Przewodniczący Rady Gminy Załuski</t>
  </si>
  <si>
    <t xml:space="preserve">Przewodniczący </t>
  </si>
  <si>
    <t>6058    6059</t>
  </si>
  <si>
    <t>Środki z budżetu krajowego*</t>
  </si>
  <si>
    <t>pozostałe*</t>
  </si>
  <si>
    <t>900  90011  2960 - wpływy z UM na FOŚ</t>
  </si>
  <si>
    <t>Budowa boiska do piłki nożnej w miejscowości Karolinowo o nawierzchni z trawy naturalnej(2009-2010).</t>
  </si>
  <si>
    <t>Budowa oczyszczalni przydomowych 206 szt(2007-2010)</t>
  </si>
  <si>
    <t xml:space="preserve">
Zwiększanie atrakcyjności i dostępności terenów inwestycyjnych poprzez przebudowę dróg gminnych w gminie Załuski (2008-2010)</t>
  </si>
  <si>
    <t>Budowa boiska do piłki nożnej w miejscowości Stróżewo o nawierzchni z trawy naturalnej z bieżnią(2008-2010)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</si>
</sst>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"/>
    <numFmt numFmtId="169" formatCode="00000"/>
    <numFmt numFmtId="170" formatCode="0000"/>
  </numFmts>
  <fonts count="83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sz val="8"/>
      <name val="Arial"/>
      <family val="2"/>
    </font>
    <font>
      <b/>
      <sz val="9"/>
      <name val="Arial CE"/>
      <family val="2"/>
    </font>
    <font>
      <sz val="9"/>
      <color indexed="10"/>
      <name val="Arial"/>
      <family val="2"/>
    </font>
    <font>
      <b/>
      <sz val="6"/>
      <name val="Arial CE"/>
      <family val="2"/>
    </font>
    <font>
      <b/>
      <sz val="12"/>
      <name val="Times New Roman"/>
      <family val="1"/>
    </font>
    <font>
      <sz val="14"/>
      <name val="Times New Roman"/>
      <family val="1"/>
    </font>
    <font>
      <sz val="9"/>
      <color indexed="8"/>
      <name val="Arial"/>
      <family val="2"/>
    </font>
    <font>
      <sz val="9"/>
      <name val="Arial"/>
      <family val="2"/>
    </font>
    <font>
      <b/>
      <i/>
      <sz val="8"/>
      <color indexed="18"/>
      <name val="Arial CE"/>
      <family val="2"/>
    </font>
    <font>
      <b/>
      <i/>
      <sz val="8"/>
      <name val="Arial CE"/>
      <family val="2"/>
    </font>
    <font>
      <sz val="8"/>
      <color indexed="12"/>
      <name val="Arial CE"/>
      <family val="2"/>
    </font>
    <font>
      <i/>
      <sz val="8"/>
      <name val="Arial CE"/>
      <family val="2"/>
    </font>
    <font>
      <sz val="10"/>
      <color indexed="12"/>
      <name val="Arial CE"/>
      <family val="2"/>
    </font>
    <font>
      <sz val="9"/>
      <color indexed="12"/>
      <name val="Arial CE"/>
      <family val="2"/>
    </font>
    <font>
      <b/>
      <sz val="9"/>
      <name val="Tahoma"/>
      <family val="2"/>
    </font>
    <font>
      <sz val="9"/>
      <name val="Tahoma"/>
      <family val="2"/>
    </font>
    <font>
      <sz val="12"/>
      <name val="Times New Roman"/>
      <family val="1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sz val="20"/>
      <name val="Arial CE"/>
      <family val="0"/>
    </font>
    <font>
      <i/>
      <sz val="8"/>
      <color indexed="8"/>
      <name val="Arial CE"/>
      <family val="2"/>
    </font>
    <font>
      <sz val="8"/>
      <color indexed="60"/>
      <name val="Arial CE"/>
      <family val="2"/>
    </font>
    <font>
      <sz val="8"/>
      <color indexed="8"/>
      <name val="Arial CE"/>
      <family val="2"/>
    </font>
    <font>
      <b/>
      <sz val="12"/>
      <color indexed="10"/>
      <name val="Arial CE"/>
      <family val="2"/>
    </font>
    <font>
      <b/>
      <i/>
      <sz val="9"/>
      <name val="Arial CE"/>
      <family val="2"/>
    </font>
    <font>
      <b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8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 style="thin"/>
      <bottom>
        <color indexed="63"/>
      </bottom>
    </border>
    <border>
      <left style="medium"/>
      <right style="thin"/>
      <top style="hair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medium"/>
      <top style="hair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69" fillId="0" borderId="3" applyNumberFormat="0" applyFill="0" applyAlignment="0" applyProtection="0"/>
    <xf numFmtId="0" fontId="70" fillId="29" borderId="4" applyNumberFormat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75" fillId="27" borderId="1" applyNumberFormat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6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3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top"/>
    </xf>
    <xf numFmtId="0" fontId="5" fillId="0" borderId="0" xfId="0" applyFont="1" applyAlignment="1">
      <alignment horizontal="right" vertical="center"/>
    </xf>
    <xf numFmtId="0" fontId="10" fillId="0" borderId="0" xfId="53" applyFont="1">
      <alignment/>
      <protection/>
    </xf>
    <xf numFmtId="0" fontId="11" fillId="0" borderId="10" xfId="53" applyFont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13" fillId="0" borderId="0" xfId="0" applyFont="1" applyAlignment="1">
      <alignment vertical="center"/>
    </xf>
    <xf numFmtId="0" fontId="9" fillId="33" borderId="10" xfId="53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0" fontId="13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0" fillId="0" borderId="14" xfId="0" applyBorder="1" applyAlignment="1">
      <alignment vertical="center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left" wrapText="1" indent="1"/>
    </xf>
    <xf numFmtId="0" fontId="16" fillId="0" borderId="10" xfId="0" applyFont="1" applyBorder="1" applyAlignment="1">
      <alignment wrapText="1"/>
    </xf>
    <xf numFmtId="0" fontId="13" fillId="0" borderId="10" xfId="0" applyFont="1" applyBorder="1" applyAlignment="1">
      <alignment horizontal="left" wrapText="1" indent="1"/>
    </xf>
    <xf numFmtId="0" fontId="13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16" fillId="33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9" fillId="0" borderId="0" xfId="53" applyFont="1">
      <alignment/>
      <protection/>
    </xf>
    <xf numFmtId="0" fontId="19" fillId="0" borderId="0" xfId="0" applyFont="1" applyAlignment="1">
      <alignment vertical="center"/>
    </xf>
    <xf numFmtId="0" fontId="1" fillId="0" borderId="0" xfId="0" applyFont="1" applyAlignment="1">
      <alignment/>
    </xf>
    <xf numFmtId="0" fontId="13" fillId="0" borderId="1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20" fillId="0" borderId="0" xfId="53" applyFont="1">
      <alignment/>
      <protection/>
    </xf>
    <xf numFmtId="0" fontId="0" fillId="0" borderId="11" xfId="0" applyBorder="1" applyAlignment="1">
      <alignment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6" fillId="0" borderId="10" xfId="0" applyFont="1" applyBorder="1" applyAlignment="1">
      <alignment horizontal="center" vertical="top" wrapText="1"/>
    </xf>
    <xf numFmtId="0" fontId="16" fillId="0" borderId="0" xfId="0" applyFont="1" applyAlignment="1">
      <alignment/>
    </xf>
    <xf numFmtId="0" fontId="13" fillId="0" borderId="10" xfId="0" applyFont="1" applyBorder="1" applyAlignment="1">
      <alignment wrapText="1"/>
    </xf>
    <xf numFmtId="0" fontId="0" fillId="0" borderId="14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0" xfId="0" applyBorder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0" fillId="0" borderId="16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4" fillId="0" borderId="0" xfId="52" applyFont="1">
      <alignment/>
      <protection/>
    </xf>
    <xf numFmtId="0" fontId="6" fillId="0" borderId="0" xfId="52" applyFont="1">
      <alignment/>
      <protection/>
    </xf>
    <xf numFmtId="0" fontId="0" fillId="0" borderId="0" xfId="52">
      <alignment/>
      <protection/>
    </xf>
    <xf numFmtId="0" fontId="3" fillId="33" borderId="22" xfId="52" applyFont="1" applyFill="1" applyBorder="1" applyAlignment="1">
      <alignment horizontal="center" vertical="center"/>
      <protection/>
    </xf>
    <xf numFmtId="0" fontId="3" fillId="33" borderId="23" xfId="52" applyFont="1" applyFill="1" applyBorder="1" applyAlignment="1">
      <alignment horizontal="center" vertical="center"/>
      <protection/>
    </xf>
    <xf numFmtId="0" fontId="3" fillId="33" borderId="18" xfId="52" applyFont="1" applyFill="1" applyBorder="1" applyAlignment="1">
      <alignment horizontal="center" vertical="center"/>
      <protection/>
    </xf>
    <xf numFmtId="0" fontId="3" fillId="33" borderId="24" xfId="52" applyFont="1" applyFill="1" applyBorder="1" applyAlignment="1">
      <alignment horizontal="center" vertical="center"/>
      <protection/>
    </xf>
    <xf numFmtId="0" fontId="23" fillId="0" borderId="25" xfId="52" applyFont="1" applyBorder="1" applyAlignment="1">
      <alignment horizontal="center" vertical="center"/>
      <protection/>
    </xf>
    <xf numFmtId="0" fontId="1" fillId="0" borderId="10" xfId="52" applyFont="1" applyBorder="1" applyAlignment="1">
      <alignment horizontal="center" vertical="center"/>
      <protection/>
    </xf>
    <xf numFmtId="0" fontId="23" fillId="0" borderId="10" xfId="52" applyFont="1" applyBorder="1" applyAlignment="1">
      <alignment horizontal="center" vertical="center"/>
      <protection/>
    </xf>
    <xf numFmtId="0" fontId="23" fillId="0" borderId="26" xfId="52" applyFont="1" applyBorder="1" applyAlignment="1">
      <alignment horizontal="center" vertical="center"/>
      <protection/>
    </xf>
    <xf numFmtId="168" fontId="3" fillId="0" borderId="25" xfId="52" applyNumberFormat="1" applyFont="1" applyBorder="1" applyAlignment="1">
      <alignment horizontal="center"/>
      <protection/>
    </xf>
    <xf numFmtId="169" fontId="0" fillId="0" borderId="10" xfId="52" applyNumberFormat="1" applyBorder="1" applyAlignment="1">
      <alignment horizontal="center" vertical="center"/>
      <protection/>
    </xf>
    <xf numFmtId="170" fontId="0" fillId="0" borderId="10" xfId="52" applyNumberFormat="1" applyBorder="1" applyAlignment="1">
      <alignment vertical="center"/>
      <protection/>
    </xf>
    <xf numFmtId="0" fontId="24" fillId="0" borderId="10" xfId="52" applyFont="1" applyBorder="1" applyAlignment="1">
      <alignment vertical="top" wrapText="1"/>
      <protection/>
    </xf>
    <xf numFmtId="0" fontId="0" fillId="0" borderId="26" xfId="52" applyBorder="1">
      <alignment/>
      <protection/>
    </xf>
    <xf numFmtId="169" fontId="3" fillId="0" borderId="10" xfId="52" applyNumberFormat="1" applyFont="1" applyBorder="1" applyAlignment="1">
      <alignment horizontal="center" vertical="center"/>
      <protection/>
    </xf>
    <xf numFmtId="168" fontId="3" fillId="0" borderId="27" xfId="52" applyNumberFormat="1" applyFont="1" applyBorder="1">
      <alignment/>
      <protection/>
    </xf>
    <xf numFmtId="169" fontId="0" fillId="0" borderId="19" xfId="52" applyNumberFormat="1" applyBorder="1" applyAlignment="1">
      <alignment vertical="center"/>
      <protection/>
    </xf>
    <xf numFmtId="170" fontId="3" fillId="34" borderId="19" xfId="52" applyNumberFormat="1" applyFont="1" applyFill="1" applyBorder="1" applyAlignment="1">
      <alignment horizontal="center" vertical="center"/>
      <protection/>
    </xf>
    <xf numFmtId="0" fontId="25" fillId="0" borderId="19" xfId="52" applyFont="1" applyBorder="1" applyAlignment="1">
      <alignment horizontal="left" vertical="top" wrapText="1"/>
      <protection/>
    </xf>
    <xf numFmtId="4" fontId="4" fillId="0" borderId="28" xfId="52" applyNumberFormat="1" applyFont="1" applyBorder="1" applyAlignment="1">
      <alignment horizontal="center" vertical="center"/>
      <protection/>
    </xf>
    <xf numFmtId="4" fontId="27" fillId="0" borderId="10" xfId="0" applyNumberFormat="1" applyFont="1" applyBorder="1" applyAlignment="1">
      <alignment vertical="center" wrapText="1"/>
    </xf>
    <xf numFmtId="0" fontId="27" fillId="0" borderId="10" xfId="0" applyFont="1" applyBorder="1" applyAlignment="1">
      <alignment vertical="center" wrapText="1"/>
    </xf>
    <xf numFmtId="0" fontId="27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vertical="center" wrapText="1"/>
    </xf>
    <xf numFmtId="4" fontId="27" fillId="0" borderId="10" xfId="0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 wrapText="1" shrinkToFit="1"/>
    </xf>
    <xf numFmtId="4" fontId="29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31" fillId="0" borderId="10" xfId="0" applyFont="1" applyFill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2" fillId="0" borderId="0" xfId="0" applyFont="1" applyAlignment="1">
      <alignment/>
    </xf>
    <xf numFmtId="0" fontId="5" fillId="0" borderId="0" xfId="0" applyFont="1" applyAlignment="1">
      <alignment/>
    </xf>
    <xf numFmtId="0" fontId="20" fillId="0" borderId="0" xfId="53" applyFont="1" applyFill="1">
      <alignment/>
      <protection/>
    </xf>
    <xf numFmtId="0" fontId="33" fillId="0" borderId="0" xfId="0" applyFont="1" applyAlignment="1">
      <alignment/>
    </xf>
    <xf numFmtId="4" fontId="13" fillId="0" borderId="10" xfId="0" applyNumberFormat="1" applyFont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top" wrapText="1"/>
    </xf>
    <xf numFmtId="4" fontId="16" fillId="0" borderId="10" xfId="0" applyNumberFormat="1" applyFont="1" applyBorder="1" applyAlignment="1">
      <alignment wrapText="1"/>
    </xf>
    <xf numFmtId="4" fontId="13" fillId="0" borderId="10" xfId="0" applyNumberFormat="1" applyFont="1" applyBorder="1" applyAlignment="1">
      <alignment wrapText="1"/>
    </xf>
    <xf numFmtId="4" fontId="0" fillId="0" borderId="10" xfId="0" applyNumberFormat="1" applyBorder="1" applyAlignment="1">
      <alignment/>
    </xf>
    <xf numFmtId="0" fontId="13" fillId="34" borderId="10" xfId="0" applyFont="1" applyFill="1" applyBorder="1" applyAlignment="1">
      <alignment horizontal="center" vertical="top" wrapText="1"/>
    </xf>
    <xf numFmtId="4" fontId="0" fillId="34" borderId="10" xfId="0" applyNumberFormat="1" applyFont="1" applyFill="1" applyBorder="1" applyAlignment="1">
      <alignment/>
    </xf>
    <xf numFmtId="10" fontId="13" fillId="0" borderId="10" xfId="0" applyNumberFormat="1" applyFont="1" applyBorder="1" applyAlignment="1">
      <alignment horizontal="center" vertical="top" wrapText="1"/>
    </xf>
    <xf numFmtId="4" fontId="13" fillId="35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/>
    </xf>
    <xf numFmtId="4" fontId="27" fillId="34" borderId="10" xfId="0" applyNumberFormat="1" applyFont="1" applyFill="1" applyBorder="1" applyAlignment="1">
      <alignment vertical="center" wrapText="1"/>
    </xf>
    <xf numFmtId="168" fontId="0" fillId="0" borderId="10" xfId="0" applyNumberFormat="1" applyFill="1" applyBorder="1" applyAlignment="1">
      <alignment vertical="center"/>
    </xf>
    <xf numFmtId="169" fontId="0" fillId="0" borderId="10" xfId="0" applyNumberFormat="1" applyFill="1" applyBorder="1" applyAlignment="1">
      <alignment vertical="center"/>
    </xf>
    <xf numFmtId="168" fontId="0" fillId="0" borderId="10" xfId="0" applyNumberFormat="1" applyFill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4" fontId="3" fillId="0" borderId="33" xfId="0" applyNumberFormat="1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4" fontId="3" fillId="0" borderId="35" xfId="0" applyNumberFormat="1" applyFont="1" applyBorder="1" applyAlignment="1">
      <alignment horizontal="center" vertical="center"/>
    </xf>
    <xf numFmtId="4" fontId="0" fillId="0" borderId="35" xfId="0" applyNumberFormat="1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4" fontId="0" fillId="0" borderId="37" xfId="0" applyNumberFormat="1" applyFont="1" applyBorder="1" applyAlignment="1">
      <alignment horizontal="center" vertical="center"/>
    </xf>
    <xf numFmtId="0" fontId="13" fillId="34" borderId="10" xfId="0" applyFont="1" applyFill="1" applyBorder="1" applyAlignment="1">
      <alignment vertical="top" wrapText="1"/>
    </xf>
    <xf numFmtId="0" fontId="13" fillId="34" borderId="15" xfId="0" applyFont="1" applyFill="1" applyBorder="1" applyAlignment="1">
      <alignment vertical="top" wrapText="1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13" fillId="34" borderId="19" xfId="0" applyFont="1" applyFill="1" applyBorder="1" applyAlignment="1">
      <alignment vertical="top" wrapText="1"/>
    </xf>
    <xf numFmtId="0" fontId="3" fillId="0" borderId="42" xfId="0" applyFont="1" applyBorder="1" applyAlignment="1">
      <alignment vertical="center"/>
    </xf>
    <xf numFmtId="4" fontId="3" fillId="0" borderId="43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4" fontId="3" fillId="0" borderId="33" xfId="0" applyNumberFormat="1" applyFont="1" applyBorder="1" applyAlignment="1">
      <alignment horizontal="center" vertical="center"/>
    </xf>
    <xf numFmtId="4" fontId="13" fillId="34" borderId="26" xfId="0" applyNumberFormat="1" applyFont="1" applyFill="1" applyBorder="1" applyAlignment="1">
      <alignment horizontal="center" vertical="top" wrapText="1"/>
    </xf>
    <xf numFmtId="4" fontId="13" fillId="34" borderId="44" xfId="0" applyNumberFormat="1" applyFont="1" applyFill="1" applyBorder="1" applyAlignment="1">
      <alignment horizontal="center" vertical="top" wrapText="1"/>
    </xf>
    <xf numFmtId="4" fontId="13" fillId="34" borderId="28" xfId="0" applyNumberFormat="1" applyFont="1" applyFill="1" applyBorder="1" applyAlignment="1">
      <alignment horizontal="center" vertical="top" wrapText="1"/>
    </xf>
    <xf numFmtId="0" fontId="3" fillId="0" borderId="42" xfId="0" applyFont="1" applyBorder="1" applyAlignment="1">
      <alignment vertical="center"/>
    </xf>
    <xf numFmtId="4" fontId="3" fillId="0" borderId="43" xfId="0" applyNumberFormat="1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170" fontId="0" fillId="0" borderId="21" xfId="0" applyNumberFormat="1" applyFont="1" applyBorder="1" applyAlignment="1">
      <alignment vertical="center"/>
    </xf>
    <xf numFmtId="0" fontId="36" fillId="0" borderId="46" xfId="0" applyFont="1" applyBorder="1" applyAlignment="1">
      <alignment vertical="top" wrapText="1"/>
    </xf>
    <xf numFmtId="4" fontId="0" fillId="0" borderId="47" xfId="0" applyNumberFormat="1" applyFont="1" applyBorder="1" applyAlignment="1">
      <alignment horizontal="center" vertical="center"/>
    </xf>
    <xf numFmtId="0" fontId="24" fillId="34" borderId="30" xfId="0" applyFont="1" applyFill="1" applyBorder="1" applyAlignment="1">
      <alignment vertical="top" wrapText="1"/>
    </xf>
    <xf numFmtId="0" fontId="24" fillId="34" borderId="10" xfId="0" applyFont="1" applyFill="1" applyBorder="1" applyAlignment="1">
      <alignment vertical="top" wrapText="1"/>
    </xf>
    <xf numFmtId="0" fontId="36" fillId="34" borderId="10" xfId="0" applyFont="1" applyFill="1" applyBorder="1" applyAlignment="1">
      <alignment vertical="top" wrapText="1"/>
    </xf>
    <xf numFmtId="0" fontId="36" fillId="34" borderId="15" xfId="0" applyFont="1" applyFill="1" applyBorder="1" applyAlignment="1">
      <alignment vertical="top" wrapText="1"/>
    </xf>
    <xf numFmtId="0" fontId="36" fillId="34" borderId="19" xfId="0" applyFont="1" applyFill="1" applyBorder="1" applyAlignment="1">
      <alignment vertical="top" wrapText="1"/>
    </xf>
    <xf numFmtId="0" fontId="0" fillId="0" borderId="48" xfId="0" applyFont="1" applyBorder="1" applyAlignment="1">
      <alignment horizontal="center" vertical="center"/>
    </xf>
    <xf numFmtId="0" fontId="0" fillId="0" borderId="48" xfId="0" applyFont="1" applyBorder="1" applyAlignment="1">
      <alignment vertical="center" wrapText="1"/>
    </xf>
    <xf numFmtId="4" fontId="37" fillId="0" borderId="48" xfId="0" applyNumberFormat="1" applyFont="1" applyBorder="1" applyAlignment="1">
      <alignment vertical="center"/>
    </xf>
    <xf numFmtId="4" fontId="37" fillId="0" borderId="49" xfId="0" applyNumberFormat="1" applyFont="1" applyBorder="1" applyAlignment="1">
      <alignment horizontal="center" vertical="center"/>
    </xf>
    <xf numFmtId="0" fontId="0" fillId="0" borderId="48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0" fillId="0" borderId="49" xfId="0" applyFont="1" applyBorder="1" applyAlignment="1">
      <alignment horizontal="left" vertical="center" indent="1"/>
    </xf>
    <xf numFmtId="4" fontId="38" fillId="0" borderId="49" xfId="0" applyNumberFormat="1" applyFont="1" applyBorder="1" applyAlignment="1">
      <alignment vertical="center"/>
    </xf>
    <xf numFmtId="4" fontId="38" fillId="0" borderId="49" xfId="0" applyNumberFormat="1" applyFont="1" applyBorder="1" applyAlignment="1">
      <alignment horizontal="center" vertical="center"/>
    </xf>
    <xf numFmtId="0" fontId="0" fillId="36" borderId="49" xfId="0" applyFont="1" applyFill="1" applyBorder="1" applyAlignment="1">
      <alignment horizontal="left" vertical="center" indent="2"/>
    </xf>
    <xf numFmtId="4" fontId="37" fillId="0" borderId="49" xfId="0" applyNumberFormat="1" applyFont="1" applyBorder="1" applyAlignment="1">
      <alignment vertical="center"/>
    </xf>
    <xf numFmtId="0" fontId="0" fillId="0" borderId="49" xfId="0" applyFont="1" applyBorder="1" applyAlignment="1">
      <alignment horizontal="left" vertical="center" indent="2"/>
    </xf>
    <xf numFmtId="0" fontId="0" fillId="0" borderId="49" xfId="0" applyBorder="1" applyAlignment="1">
      <alignment horizontal="right" vertical="center" indent="2"/>
    </xf>
    <xf numFmtId="4" fontId="38" fillId="34" borderId="49" xfId="0" applyNumberFormat="1" applyFont="1" applyFill="1" applyBorder="1" applyAlignment="1">
      <alignment vertical="center"/>
    </xf>
    <xf numFmtId="4" fontId="38" fillId="34" borderId="49" xfId="0" applyNumberFormat="1" applyFont="1" applyFill="1" applyBorder="1" applyAlignment="1">
      <alignment horizontal="center" vertical="center"/>
    </xf>
    <xf numFmtId="0" fontId="0" fillId="0" borderId="50" xfId="0" applyFont="1" applyBorder="1" applyAlignment="1">
      <alignment vertical="center"/>
    </xf>
    <xf numFmtId="4" fontId="38" fillId="34" borderId="50" xfId="0" applyNumberFormat="1" applyFont="1" applyFill="1" applyBorder="1" applyAlignment="1">
      <alignment vertical="center"/>
    </xf>
    <xf numFmtId="4" fontId="38" fillId="34" borderId="50" xfId="0" applyNumberFormat="1" applyFont="1" applyFill="1" applyBorder="1" applyAlignment="1">
      <alignment horizontal="center" vertical="center"/>
    </xf>
    <xf numFmtId="4" fontId="37" fillId="34" borderId="51" xfId="0" applyNumberFormat="1" applyFont="1" applyFill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6" fillId="0" borderId="1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" fillId="0" borderId="52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4" fontId="3" fillId="0" borderId="26" xfId="0" applyNumberFormat="1" applyFont="1" applyBorder="1" applyAlignment="1">
      <alignment horizontal="center" vertical="center"/>
    </xf>
    <xf numFmtId="4" fontId="0" fillId="0" borderId="26" xfId="0" applyNumberFormat="1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left" vertical="center"/>
    </xf>
    <xf numFmtId="4" fontId="37" fillId="0" borderId="55" xfId="0" applyNumberFormat="1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1" xfId="0" applyFont="1" applyBorder="1" applyAlignment="1">
      <alignment horizontal="left" vertical="center"/>
    </xf>
    <xf numFmtId="4" fontId="37" fillId="0" borderId="57" xfId="0" applyNumberFormat="1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left" vertical="center"/>
    </xf>
    <xf numFmtId="4" fontId="38" fillId="0" borderId="60" xfId="0" applyNumberFormat="1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46" xfId="0" applyFont="1" applyBorder="1" applyAlignment="1">
      <alignment horizontal="left" vertical="center"/>
    </xf>
    <xf numFmtId="4" fontId="37" fillId="0" borderId="62" xfId="0" applyNumberFormat="1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left" vertical="center"/>
    </xf>
    <xf numFmtId="4" fontId="38" fillId="0" borderId="65" xfId="0" applyNumberFormat="1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69" fontId="5" fillId="0" borderId="10" xfId="0" applyNumberFormat="1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 wrapText="1"/>
    </xf>
    <xf numFmtId="4" fontId="26" fillId="0" borderId="10" xfId="0" applyNumberFormat="1" applyFont="1" applyFill="1" applyBorder="1" applyAlignment="1">
      <alignment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4" fontId="27" fillId="0" borderId="10" xfId="0" applyNumberFormat="1" applyFont="1" applyFill="1" applyBorder="1" applyAlignment="1">
      <alignment vertical="center"/>
    </xf>
    <xf numFmtId="4" fontId="7" fillId="0" borderId="66" xfId="0" applyNumberFormat="1" applyFont="1" applyFill="1" applyBorder="1" applyAlignment="1">
      <alignment horizontal="right" vertical="center" wrapText="1"/>
    </xf>
    <xf numFmtId="4" fontId="40" fillId="0" borderId="10" xfId="0" applyNumberFormat="1" applyFont="1" applyFill="1" applyBorder="1" applyAlignment="1">
      <alignment vertical="center" wrapText="1"/>
    </xf>
    <xf numFmtId="4" fontId="40" fillId="0" borderId="10" xfId="0" applyNumberFormat="1" applyFont="1" applyFill="1" applyBorder="1" applyAlignment="1">
      <alignment horizontal="right" vertical="center" wrapText="1"/>
    </xf>
    <xf numFmtId="4" fontId="38" fillId="34" borderId="10" xfId="0" applyNumberFormat="1" applyFont="1" applyFill="1" applyBorder="1" applyAlignment="1">
      <alignment vertical="center"/>
    </xf>
    <xf numFmtId="4" fontId="0" fillId="0" borderId="11" xfId="0" applyNumberFormat="1" applyBorder="1" applyAlignment="1">
      <alignment vertical="center"/>
    </xf>
    <xf numFmtId="4" fontId="0" fillId="0" borderId="12" xfId="0" applyNumberFormat="1" applyBorder="1" applyAlignment="1">
      <alignment vertical="center" wrapText="1"/>
    </xf>
    <xf numFmtId="4" fontId="41" fillId="0" borderId="10" xfId="0" applyNumberFormat="1" applyFont="1" applyFill="1" applyBorder="1" applyAlignment="1">
      <alignment horizontal="right" vertical="center" wrapText="1"/>
    </xf>
    <xf numFmtId="0" fontId="41" fillId="0" borderId="10" xfId="0" applyFont="1" applyFill="1" applyBorder="1" applyAlignment="1">
      <alignment horizontal="left" vertical="center" wrapText="1"/>
    </xf>
    <xf numFmtId="4" fontId="42" fillId="0" borderId="10" xfId="0" applyNumberFormat="1" applyFont="1" applyFill="1" applyBorder="1" applyAlignment="1">
      <alignment horizontal="right" vertical="center" wrapText="1"/>
    </xf>
    <xf numFmtId="4" fontId="42" fillId="0" borderId="67" xfId="0" applyNumberFormat="1" applyFont="1" applyFill="1" applyBorder="1" applyAlignment="1">
      <alignment horizontal="right" vertical="center" wrapText="1"/>
    </xf>
    <xf numFmtId="4" fontId="0" fillId="34" borderId="12" xfId="0" applyNumberFormat="1" applyFill="1" applyBorder="1" applyAlignment="1">
      <alignment vertical="center"/>
    </xf>
    <xf numFmtId="0" fontId="3" fillId="34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0" fillId="33" borderId="12" xfId="0" applyFill="1" applyBorder="1" applyAlignment="1">
      <alignment horizontal="center" vertical="center"/>
    </xf>
    <xf numFmtId="2" fontId="15" fillId="33" borderId="10" xfId="0" applyNumberFormat="1" applyFont="1" applyFill="1" applyBorder="1" applyAlignment="1">
      <alignment vertical="center"/>
    </xf>
    <xf numFmtId="0" fontId="15" fillId="33" borderId="10" xfId="0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39" fillId="0" borderId="0" xfId="0" applyFont="1" applyAlignment="1">
      <alignment vertical="center"/>
    </xf>
    <xf numFmtId="4" fontId="16" fillId="0" borderId="10" xfId="0" applyNumberFormat="1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vertical="center" wrapText="1"/>
    </xf>
    <xf numFmtId="168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5" fillId="0" borderId="42" xfId="0" applyFont="1" applyBorder="1" applyAlignment="1">
      <alignment vertical="center" wrapText="1"/>
    </xf>
    <xf numFmtId="0" fontId="45" fillId="0" borderId="51" xfId="0" applyFont="1" applyBorder="1" applyAlignment="1">
      <alignment wrapText="1"/>
    </xf>
    <xf numFmtId="4" fontId="13" fillId="37" borderId="10" xfId="0" applyNumberFormat="1" applyFont="1" applyFill="1" applyBorder="1" applyAlignment="1">
      <alignment horizontal="center" vertical="top" wrapText="1"/>
    </xf>
    <xf numFmtId="4" fontId="81" fillId="0" borderId="10" xfId="0" applyNumberFormat="1" applyFont="1" applyBorder="1" applyAlignment="1">
      <alignment horizontal="center" vertical="center" wrapText="1"/>
    </xf>
    <xf numFmtId="4" fontId="81" fillId="0" borderId="10" xfId="0" applyNumberFormat="1" applyFont="1" applyBorder="1" applyAlignment="1">
      <alignment horizontal="center" vertical="top" wrapText="1"/>
    </xf>
    <xf numFmtId="0" fontId="38" fillId="0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vertical="top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5" fillId="33" borderId="66" xfId="0" applyFont="1" applyFill="1" applyBorder="1" applyAlignment="1">
      <alignment horizontal="left" vertical="center"/>
    </xf>
    <xf numFmtId="0" fontId="15" fillId="33" borderId="68" xfId="0" applyFont="1" applyFill="1" applyBorder="1" applyAlignment="1">
      <alignment horizontal="left" vertical="center"/>
    </xf>
    <xf numFmtId="0" fontId="15" fillId="33" borderId="67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9" fillId="33" borderId="10" xfId="53" applyFont="1" applyFill="1" applyBorder="1" applyAlignment="1">
      <alignment horizontal="center" vertical="center" wrapText="1"/>
      <protection/>
    </xf>
    <xf numFmtId="0" fontId="44" fillId="0" borderId="0" xfId="0" applyFont="1" applyAlignment="1">
      <alignment horizontal="center"/>
    </xf>
    <xf numFmtId="0" fontId="9" fillId="33" borderId="10" xfId="53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69" xfId="0" applyFont="1" applyFill="1" applyBorder="1" applyAlignment="1">
      <alignment horizontal="center" vertical="center" wrapText="1"/>
    </xf>
    <xf numFmtId="0" fontId="7" fillId="0" borderId="70" xfId="0" applyFont="1" applyFill="1" applyBorder="1" applyAlignment="1">
      <alignment horizontal="center" vertical="center" wrapText="1"/>
    </xf>
    <xf numFmtId="0" fontId="7" fillId="0" borderId="71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72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73" xfId="0" applyFont="1" applyFill="1" applyBorder="1" applyAlignment="1">
      <alignment horizontal="center" vertical="center" wrapText="1"/>
    </xf>
    <xf numFmtId="0" fontId="7" fillId="0" borderId="74" xfId="0" applyFont="1" applyFill="1" applyBorder="1" applyAlignment="1">
      <alignment horizontal="center" vertical="center" wrapText="1"/>
    </xf>
    <xf numFmtId="0" fontId="30" fillId="0" borderId="69" xfId="0" applyFont="1" applyFill="1" applyBorder="1" applyAlignment="1">
      <alignment horizontal="center" vertical="center" wrapText="1"/>
    </xf>
    <xf numFmtId="0" fontId="30" fillId="0" borderId="70" xfId="0" applyFont="1" applyFill="1" applyBorder="1" applyAlignment="1">
      <alignment horizontal="center" vertical="center" wrapText="1"/>
    </xf>
    <xf numFmtId="0" fontId="30" fillId="0" borderId="71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72" xfId="0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0" fontId="30" fillId="0" borderId="73" xfId="0" applyFont="1" applyFill="1" applyBorder="1" applyAlignment="1">
      <alignment horizontal="center" vertical="center" wrapText="1"/>
    </xf>
    <xf numFmtId="0" fontId="30" fillId="0" borderId="74" xfId="0" applyFont="1" applyFill="1" applyBorder="1" applyAlignment="1">
      <alignment horizontal="center" vertical="center" wrapText="1"/>
    </xf>
    <xf numFmtId="0" fontId="29" fillId="0" borderId="66" xfId="0" applyFont="1" applyBorder="1" applyAlignment="1">
      <alignment horizontal="center" vertical="center" wrapText="1"/>
    </xf>
    <xf numFmtId="0" fontId="29" fillId="0" borderId="67" xfId="0" applyFont="1" applyBorder="1" applyAlignment="1">
      <alignment horizontal="center" vertical="center" wrapText="1"/>
    </xf>
    <xf numFmtId="0" fontId="16" fillId="0" borderId="0" xfId="53" applyFont="1" applyAlignment="1">
      <alignment horizontal="center"/>
      <protection/>
    </xf>
    <xf numFmtId="0" fontId="21" fillId="0" borderId="66" xfId="0" applyFont="1" applyBorder="1" applyAlignment="1">
      <alignment horizontal="center" vertical="center"/>
    </xf>
    <xf numFmtId="0" fontId="21" fillId="0" borderId="6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75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3" fillId="0" borderId="76" xfId="0" applyFont="1" applyBorder="1" applyAlignment="1">
      <alignment horizontal="left" vertical="center"/>
    </xf>
    <xf numFmtId="0" fontId="3" fillId="0" borderId="77" xfId="0" applyFont="1" applyBorder="1" applyAlignment="1">
      <alignment horizontal="left" vertical="center"/>
    </xf>
    <xf numFmtId="0" fontId="3" fillId="0" borderId="78" xfId="0" applyFont="1" applyBorder="1" applyAlignment="1">
      <alignment horizontal="left" vertical="center"/>
    </xf>
    <xf numFmtId="0" fontId="3" fillId="0" borderId="79" xfId="0" applyFont="1" applyBorder="1" applyAlignment="1">
      <alignment horizontal="left" vertical="center"/>
    </xf>
    <xf numFmtId="0" fontId="3" fillId="33" borderId="66" xfId="0" applyFont="1" applyFill="1" applyBorder="1" applyAlignment="1">
      <alignment horizontal="center" vertical="center"/>
    </xf>
    <xf numFmtId="0" fontId="3" fillId="33" borderId="68" xfId="0" applyFont="1" applyFill="1" applyBorder="1" applyAlignment="1">
      <alignment horizontal="center" vertical="center"/>
    </xf>
    <xf numFmtId="0" fontId="3" fillId="33" borderId="67" xfId="0" applyFont="1" applyFill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33" borderId="66" xfId="0" applyFont="1" applyFill="1" applyBorder="1" applyAlignment="1">
      <alignment horizontal="center" vertical="center" wrapText="1"/>
    </xf>
    <xf numFmtId="0" fontId="3" fillId="33" borderId="68" xfId="0" applyFont="1" applyFill="1" applyBorder="1" applyAlignment="1">
      <alignment horizontal="center" vertical="center" wrapText="1"/>
    </xf>
    <xf numFmtId="0" fontId="3" fillId="33" borderId="67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3" fillId="0" borderId="66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15" xfId="0" applyFont="1" applyFill="1" applyBorder="1" applyAlignment="1">
      <alignment horizontal="center" vertical="center" wrapText="1"/>
    </xf>
    <xf numFmtId="0" fontId="16" fillId="33" borderId="18" xfId="0" applyFont="1" applyFill="1" applyBorder="1" applyAlignment="1">
      <alignment horizontal="center" vertical="center" wrapText="1"/>
    </xf>
    <xf numFmtId="0" fontId="16" fillId="35" borderId="24" xfId="0" applyFont="1" applyFill="1" applyBorder="1" applyAlignment="1">
      <alignment horizontal="center" vertical="center"/>
    </xf>
    <xf numFmtId="0" fontId="16" fillId="35" borderId="73" xfId="0" applyFont="1" applyFill="1" applyBorder="1" applyAlignment="1">
      <alignment horizontal="center" vertical="center"/>
    </xf>
    <xf numFmtId="0" fontId="3" fillId="33" borderId="80" xfId="52" applyFont="1" applyFill="1" applyBorder="1" applyAlignment="1">
      <alignment horizontal="center" vertical="center"/>
      <protection/>
    </xf>
    <xf numFmtId="0" fontId="3" fillId="33" borderId="81" xfId="52" applyFont="1" applyFill="1" applyBorder="1" applyAlignment="1">
      <alignment horizontal="center" vertical="center"/>
      <protection/>
    </xf>
    <xf numFmtId="0" fontId="3" fillId="33" borderId="82" xfId="52" applyFont="1" applyFill="1" applyBorder="1" applyAlignment="1">
      <alignment horizontal="center" vertical="center"/>
      <protection/>
    </xf>
    <xf numFmtId="0" fontId="3" fillId="33" borderId="83" xfId="52" applyFont="1" applyFill="1" applyBorder="1" applyAlignment="1">
      <alignment horizontal="center" vertical="center"/>
      <protection/>
    </xf>
    <xf numFmtId="0" fontId="3" fillId="33" borderId="22" xfId="52" applyFont="1" applyFill="1" applyBorder="1" applyAlignment="1">
      <alignment horizontal="center" vertical="center"/>
      <protection/>
    </xf>
    <xf numFmtId="0" fontId="3" fillId="33" borderId="84" xfId="52" applyFont="1" applyFill="1" applyBorder="1" applyAlignment="1">
      <alignment horizontal="center" vertical="center"/>
      <protection/>
    </xf>
    <xf numFmtId="0" fontId="3" fillId="33" borderId="23" xfId="52" applyFont="1" applyFill="1" applyBorder="1" applyAlignment="1">
      <alignment horizontal="center" vertical="center"/>
      <protection/>
    </xf>
    <xf numFmtId="0" fontId="3" fillId="33" borderId="85" xfId="52" applyFont="1" applyFill="1" applyBorder="1" applyAlignment="1">
      <alignment horizontal="center" vertical="center"/>
      <protection/>
    </xf>
    <xf numFmtId="0" fontId="3" fillId="33" borderId="17" xfId="52" applyFont="1" applyFill="1" applyBorder="1" applyAlignment="1">
      <alignment horizontal="center" vertical="center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zal_Szczecin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tabSelected="1" view="pageLayout" workbookViewId="0" topLeftCell="C13">
      <selection activeCell="A14" sqref="A14:E14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6.00390625" style="1" customWidth="1"/>
    <col min="5" max="5" width="15.625" style="1" customWidth="1"/>
    <col min="6" max="7" width="12.00390625" style="1" customWidth="1"/>
    <col min="8" max="8" width="12.375" style="1" customWidth="1"/>
    <col min="9" max="9" width="10.125" style="1" customWidth="1"/>
    <col min="10" max="10" width="11.75390625" style="1" customWidth="1"/>
    <col min="11" max="11" width="12.625" style="1" customWidth="1"/>
    <col min="12" max="12" width="14.375" style="1" customWidth="1"/>
    <col min="13" max="13" width="11.375" style="1" customWidth="1"/>
    <col min="14" max="14" width="9.625" style="1" customWidth="1"/>
    <col min="15" max="15" width="16.75390625" style="1" customWidth="1"/>
    <col min="16" max="16" width="12.75390625" style="1" customWidth="1"/>
    <col min="17" max="16384" width="9.125" style="1" customWidth="1"/>
  </cols>
  <sheetData>
    <row r="1" spans="1:15" ht="18">
      <c r="A1" s="280" t="s">
        <v>159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</row>
    <row r="2" spans="1:15" ht="10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7" t="s">
        <v>38</v>
      </c>
    </row>
    <row r="3" spans="1:15" s="30" customFormat="1" ht="19.5" customHeight="1">
      <c r="A3" s="279" t="s">
        <v>55</v>
      </c>
      <c r="B3" s="279" t="s">
        <v>2</v>
      </c>
      <c r="C3" s="279" t="s">
        <v>37</v>
      </c>
      <c r="D3" s="279" t="s">
        <v>106</v>
      </c>
      <c r="E3" s="278" t="s">
        <v>91</v>
      </c>
      <c r="F3" s="278" t="s">
        <v>102</v>
      </c>
      <c r="G3" s="284" t="s">
        <v>163</v>
      </c>
      <c r="H3" s="278" t="s">
        <v>66</v>
      </c>
      <c r="I3" s="278"/>
      <c r="J3" s="278"/>
      <c r="K3" s="278"/>
      <c r="L3" s="278"/>
      <c r="M3" s="278"/>
      <c r="N3" s="278"/>
      <c r="O3" s="278" t="s">
        <v>107</v>
      </c>
    </row>
    <row r="4" spans="1:15" s="30" customFormat="1" ht="19.5" customHeight="1">
      <c r="A4" s="279"/>
      <c r="B4" s="279"/>
      <c r="C4" s="279"/>
      <c r="D4" s="279"/>
      <c r="E4" s="278"/>
      <c r="F4" s="278"/>
      <c r="G4" s="285"/>
      <c r="H4" s="278" t="s">
        <v>160</v>
      </c>
      <c r="I4" s="278" t="s">
        <v>136</v>
      </c>
      <c r="J4" s="278"/>
      <c r="K4" s="278"/>
      <c r="L4" s="278"/>
      <c r="M4" s="278" t="s">
        <v>141</v>
      </c>
      <c r="N4" s="278" t="s">
        <v>152</v>
      </c>
      <c r="O4" s="278"/>
    </row>
    <row r="5" spans="1:15" s="30" customFormat="1" ht="29.25" customHeight="1">
      <c r="A5" s="279"/>
      <c r="B5" s="279"/>
      <c r="C5" s="279"/>
      <c r="D5" s="279"/>
      <c r="E5" s="278"/>
      <c r="F5" s="278"/>
      <c r="G5" s="285"/>
      <c r="H5" s="278"/>
      <c r="I5" s="278" t="s">
        <v>108</v>
      </c>
      <c r="J5" s="278" t="s">
        <v>89</v>
      </c>
      <c r="K5" s="278" t="s">
        <v>139</v>
      </c>
      <c r="L5" s="278" t="s">
        <v>90</v>
      </c>
      <c r="M5" s="278"/>
      <c r="N5" s="278"/>
      <c r="O5" s="278"/>
    </row>
    <row r="6" spans="1:15" s="30" customFormat="1" ht="19.5" customHeight="1">
      <c r="A6" s="279"/>
      <c r="B6" s="279"/>
      <c r="C6" s="279"/>
      <c r="D6" s="279"/>
      <c r="E6" s="278"/>
      <c r="F6" s="278"/>
      <c r="G6" s="285"/>
      <c r="H6" s="278"/>
      <c r="I6" s="278"/>
      <c r="J6" s="278"/>
      <c r="K6" s="278"/>
      <c r="L6" s="278"/>
      <c r="M6" s="278"/>
      <c r="N6" s="278"/>
      <c r="O6" s="278"/>
    </row>
    <row r="7" spans="1:15" s="30" customFormat="1" ht="19.5" customHeight="1">
      <c r="A7" s="279"/>
      <c r="B7" s="279"/>
      <c r="C7" s="279"/>
      <c r="D7" s="279"/>
      <c r="E7" s="278"/>
      <c r="F7" s="278"/>
      <c r="G7" s="286"/>
      <c r="H7" s="278"/>
      <c r="I7" s="278"/>
      <c r="J7" s="278"/>
      <c r="K7" s="278"/>
      <c r="L7" s="278"/>
      <c r="M7" s="278"/>
      <c r="N7" s="278"/>
      <c r="O7" s="278"/>
    </row>
    <row r="8" spans="1:15" ht="7.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15">
        <v>12</v>
      </c>
      <c r="M8" s="15">
        <v>13</v>
      </c>
      <c r="N8" s="15">
        <v>14</v>
      </c>
      <c r="O8" s="15">
        <v>15</v>
      </c>
    </row>
    <row r="9" spans="1:15" s="239" customFormat="1" ht="53.25" customHeight="1">
      <c r="A9" s="234" t="s">
        <v>12</v>
      </c>
      <c r="B9" s="266">
        <v>10</v>
      </c>
      <c r="C9" s="235">
        <v>1010</v>
      </c>
      <c r="D9" s="265">
        <v>6050</v>
      </c>
      <c r="E9" s="236" t="s">
        <v>253</v>
      </c>
      <c r="F9" s="237">
        <v>4092832</v>
      </c>
      <c r="G9" s="237">
        <v>63556</v>
      </c>
      <c r="H9" s="237">
        <v>1643000</v>
      </c>
      <c r="I9" s="116"/>
      <c r="J9" s="116" t="s">
        <v>238</v>
      </c>
      <c r="K9" s="115" t="s">
        <v>198</v>
      </c>
      <c r="L9" s="237"/>
      <c r="M9" s="116">
        <v>2386276.69</v>
      </c>
      <c r="N9" s="238"/>
      <c r="O9" s="238" t="s">
        <v>185</v>
      </c>
    </row>
    <row r="10" spans="1:15" ht="148.5" customHeight="1">
      <c r="A10" s="24" t="s">
        <v>13</v>
      </c>
      <c r="B10" s="267">
        <v>600</v>
      </c>
      <c r="C10" s="114">
        <v>60016</v>
      </c>
      <c r="D10" s="235" t="s">
        <v>248</v>
      </c>
      <c r="E10" s="275" t="s">
        <v>254</v>
      </c>
      <c r="F10" s="116">
        <v>5152196.77</v>
      </c>
      <c r="G10" s="116">
        <v>125027</v>
      </c>
      <c r="H10" s="116">
        <f>I10+L10</f>
        <v>2808953.88</v>
      </c>
      <c r="I10" s="116">
        <v>421343.09</v>
      </c>
      <c r="J10" s="116"/>
      <c r="K10" s="115" t="s">
        <v>229</v>
      </c>
      <c r="L10" s="116">
        <v>2387610.79</v>
      </c>
      <c r="M10" s="116">
        <f>F10-G10-H10</f>
        <v>2218215.8899999997</v>
      </c>
      <c r="N10" s="113"/>
      <c r="O10" s="113" t="s">
        <v>185</v>
      </c>
    </row>
    <row r="11" spans="1:15" ht="83.25" customHeight="1">
      <c r="A11" s="24" t="s">
        <v>14</v>
      </c>
      <c r="B11" s="268">
        <v>801</v>
      </c>
      <c r="C11" s="117">
        <v>80101</v>
      </c>
      <c r="D11" s="117">
        <v>6050</v>
      </c>
      <c r="E11" s="112" t="s">
        <v>252</v>
      </c>
      <c r="F11" s="240">
        <v>514000</v>
      </c>
      <c r="G11" s="116">
        <v>0</v>
      </c>
      <c r="H11" s="111">
        <f>I11</f>
        <v>100000</v>
      </c>
      <c r="I11" s="111">
        <v>100000</v>
      </c>
      <c r="J11" s="111"/>
      <c r="K11" s="115" t="s">
        <v>242</v>
      </c>
      <c r="L11" s="116"/>
      <c r="M11" s="111">
        <v>383000</v>
      </c>
      <c r="N11" s="113"/>
      <c r="O11" s="113" t="s">
        <v>185</v>
      </c>
    </row>
    <row r="12" spans="1:15" ht="100.5" customHeight="1">
      <c r="A12" s="24" t="s">
        <v>1</v>
      </c>
      <c r="B12" s="151">
        <v>801</v>
      </c>
      <c r="C12" s="150">
        <v>80101</v>
      </c>
      <c r="D12" s="149">
        <v>6050</v>
      </c>
      <c r="E12" s="274" t="s">
        <v>255</v>
      </c>
      <c r="F12" s="244">
        <v>182498.22</v>
      </c>
      <c r="G12" s="148">
        <v>14630</v>
      </c>
      <c r="H12" s="148">
        <v>30000</v>
      </c>
      <c r="I12" s="148"/>
      <c r="J12" s="148"/>
      <c r="K12" s="115" t="s">
        <v>241</v>
      </c>
      <c r="L12" s="148"/>
      <c r="M12" s="148">
        <v>167868.22</v>
      </c>
      <c r="N12" s="113"/>
      <c r="O12" s="113" t="s">
        <v>185</v>
      </c>
    </row>
    <row r="13" spans="1:15" ht="12.75">
      <c r="A13" s="254" t="s">
        <v>1</v>
      </c>
      <c r="B13" s="281" t="s">
        <v>99</v>
      </c>
      <c r="C13" s="282"/>
      <c r="D13" s="282"/>
      <c r="E13" s="283"/>
      <c r="F13" s="255">
        <f>SUM(F9:F12)</f>
        <v>9941526.99</v>
      </c>
      <c r="G13" s="255">
        <f>SUM(G9:G12)</f>
        <v>203213</v>
      </c>
      <c r="H13" s="255">
        <f>SUM(H9:H12)</f>
        <v>4581953.88</v>
      </c>
      <c r="I13" s="255">
        <f>SUM(I9:I12)</f>
        <v>521343.09</v>
      </c>
      <c r="J13" s="255">
        <v>1643000</v>
      </c>
      <c r="K13" s="255">
        <v>30000</v>
      </c>
      <c r="L13" s="255">
        <f>SUM(L9:L12)</f>
        <v>2387610.79</v>
      </c>
      <c r="M13" s="255">
        <f>SUM(M9:M12)</f>
        <v>5155360.8</v>
      </c>
      <c r="N13" s="256" t="s">
        <v>44</v>
      </c>
      <c r="O13" s="37"/>
    </row>
    <row r="14" spans="1:15" ht="22.5" customHeight="1">
      <c r="A14" s="277" t="s">
        <v>99</v>
      </c>
      <c r="B14" s="277"/>
      <c r="C14" s="277"/>
      <c r="D14" s="277"/>
      <c r="E14" s="277"/>
      <c r="F14" s="16"/>
      <c r="G14" s="16"/>
      <c r="H14" s="19"/>
      <c r="I14" s="16"/>
      <c r="J14" s="16"/>
      <c r="K14" s="16"/>
      <c r="L14" s="16"/>
      <c r="M14" s="16"/>
      <c r="N14" s="16"/>
      <c r="O14" s="51" t="s">
        <v>44</v>
      </c>
    </row>
    <row r="16" ht="12.75">
      <c r="A16" s="1" t="s">
        <v>64</v>
      </c>
    </row>
    <row r="17" ht="12.75">
      <c r="A17" s="1" t="s">
        <v>61</v>
      </c>
    </row>
    <row r="18" ht="12.75">
      <c r="A18" s="1" t="s">
        <v>62</v>
      </c>
    </row>
    <row r="19" ht="12.75">
      <c r="A19" s="1" t="s">
        <v>240</v>
      </c>
    </row>
    <row r="20" spans="13:15" ht="12.75">
      <c r="M20" s="276" t="s">
        <v>246</v>
      </c>
      <c r="N20" s="276"/>
      <c r="O20" s="276"/>
    </row>
    <row r="21" spans="1:15" ht="12.75">
      <c r="A21" s="57" t="s">
        <v>138</v>
      </c>
      <c r="M21" s="276"/>
      <c r="N21" s="276"/>
      <c r="O21" s="276"/>
    </row>
    <row r="22" spans="1:15" ht="12.75">
      <c r="A22" s="253" t="s">
        <v>239</v>
      </c>
      <c r="B22" s="253"/>
      <c r="C22" s="253"/>
      <c r="D22" s="253"/>
      <c r="E22" s="253"/>
      <c r="F22" s="253"/>
      <c r="G22" s="253"/>
      <c r="H22" s="253"/>
      <c r="I22" s="253"/>
      <c r="J22" s="253"/>
      <c r="M22" s="253"/>
      <c r="N22" s="253" t="s">
        <v>196</v>
      </c>
      <c r="O22" s="253"/>
    </row>
    <row r="23" spans="1:10" ht="12.75">
      <c r="A23" s="253" t="s">
        <v>237</v>
      </c>
      <c r="B23" s="253"/>
      <c r="C23" s="253"/>
      <c r="D23" s="253"/>
      <c r="E23" s="253"/>
      <c r="F23" s="253"/>
      <c r="G23" s="253"/>
      <c r="H23" s="253"/>
      <c r="I23" s="253"/>
      <c r="J23" s="253"/>
    </row>
    <row r="24" spans="1:10" ht="12.75">
      <c r="A24" s="253"/>
      <c r="B24" s="253"/>
      <c r="C24" s="253"/>
      <c r="D24" s="253"/>
      <c r="E24" s="253"/>
      <c r="F24" s="253"/>
      <c r="G24" s="253"/>
      <c r="H24" s="253"/>
      <c r="I24" s="253"/>
      <c r="J24" s="253"/>
    </row>
  </sheetData>
  <sheetProtection/>
  <mergeCells count="21">
    <mergeCell ref="K5:K7"/>
    <mergeCell ref="A1:O1"/>
    <mergeCell ref="A3:A7"/>
    <mergeCell ref="B3:B7"/>
    <mergeCell ref="C3:C7"/>
    <mergeCell ref="E3:E7"/>
    <mergeCell ref="B13:E13"/>
    <mergeCell ref="O3:O7"/>
    <mergeCell ref="M4:M7"/>
    <mergeCell ref="H4:H7"/>
    <mergeCell ref="L5:L7"/>
    <mergeCell ref="M20:O21"/>
    <mergeCell ref="A14:E14"/>
    <mergeCell ref="I4:L4"/>
    <mergeCell ref="I5:I7"/>
    <mergeCell ref="J5:J7"/>
    <mergeCell ref="F3:F7"/>
    <mergeCell ref="H3:N3"/>
    <mergeCell ref="D3:D7"/>
    <mergeCell ref="N4:N7"/>
    <mergeCell ref="G3:G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66" r:id="rId3"/>
  <headerFooter alignWithMargins="0">
    <oddHeader>&amp;R&amp;9Załącznik nr 3
do uchwały Rady Gminy nr149/XIX/2008
z dnia 29.12.2008 r.</oddHead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3"/>
  <sheetViews>
    <sheetView view="pageLayout" workbookViewId="0" topLeftCell="A1">
      <selection activeCell="B3" sqref="B3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335" t="s">
        <v>180</v>
      </c>
      <c r="B1" s="335"/>
      <c r="C1" s="335"/>
      <c r="D1" s="4"/>
      <c r="E1" s="4"/>
      <c r="F1" s="4"/>
      <c r="G1" s="4"/>
      <c r="H1" s="4"/>
      <c r="I1" s="4"/>
      <c r="J1" s="4"/>
    </row>
    <row r="2" spans="1:7" ht="19.5" customHeight="1">
      <c r="A2" s="335" t="s">
        <v>42</v>
      </c>
      <c r="B2" s="335"/>
      <c r="C2" s="335"/>
      <c r="D2" s="4"/>
      <c r="E2" s="4"/>
      <c r="F2" s="4"/>
      <c r="G2" s="4"/>
    </row>
    <row r="4" ht="12.75">
      <c r="C4" s="7" t="s">
        <v>38</v>
      </c>
    </row>
    <row r="5" spans="1:10" ht="19.5" customHeight="1">
      <c r="A5" s="13" t="s">
        <v>55</v>
      </c>
      <c r="B5" s="13" t="s">
        <v>0</v>
      </c>
      <c r="C5" s="13" t="s">
        <v>173</v>
      </c>
      <c r="D5" s="5"/>
      <c r="E5" s="5"/>
      <c r="F5" s="5"/>
      <c r="G5" s="5"/>
      <c r="H5" s="5"/>
      <c r="I5" s="6"/>
      <c r="J5" s="6"/>
    </row>
    <row r="6" spans="1:10" ht="19.5" customHeight="1">
      <c r="A6" s="219" t="s">
        <v>11</v>
      </c>
      <c r="B6" s="220" t="s">
        <v>57</v>
      </c>
      <c r="C6" s="221">
        <v>50</v>
      </c>
      <c r="D6" s="5"/>
      <c r="E6" s="5"/>
      <c r="F6" s="5"/>
      <c r="G6" s="5"/>
      <c r="H6" s="5"/>
      <c r="I6" s="6"/>
      <c r="J6" s="6"/>
    </row>
    <row r="7" spans="1:10" ht="19.5" customHeight="1">
      <c r="A7" s="222" t="s">
        <v>15</v>
      </c>
      <c r="B7" s="223" t="s">
        <v>10</v>
      </c>
      <c r="C7" s="224">
        <f>C8</f>
        <v>1000</v>
      </c>
      <c r="D7" s="5"/>
      <c r="E7" s="5"/>
      <c r="F7" s="5"/>
      <c r="G7" s="5"/>
      <c r="H7" s="5"/>
      <c r="I7" s="6"/>
      <c r="J7" s="6"/>
    </row>
    <row r="8" spans="1:10" ht="19.5" customHeight="1">
      <c r="A8" s="225"/>
      <c r="B8" s="226" t="s">
        <v>251</v>
      </c>
      <c r="C8" s="227">
        <v>1000</v>
      </c>
      <c r="D8" s="5"/>
      <c r="E8" s="5"/>
      <c r="F8" s="5"/>
      <c r="G8" s="5"/>
      <c r="H8" s="5"/>
      <c r="I8" s="6"/>
      <c r="J8" s="6"/>
    </row>
    <row r="9" spans="1:10" ht="19.5" customHeight="1">
      <c r="A9" s="222" t="s">
        <v>16</v>
      </c>
      <c r="B9" s="223" t="s">
        <v>9</v>
      </c>
      <c r="C9" s="224">
        <f>C10</f>
        <v>500</v>
      </c>
      <c r="D9" s="5"/>
      <c r="E9" s="5"/>
      <c r="F9" s="5"/>
      <c r="G9" s="5"/>
      <c r="H9" s="5"/>
      <c r="I9" s="6"/>
      <c r="J9" s="6"/>
    </row>
    <row r="10" spans="1:10" ht="19.5" customHeight="1">
      <c r="A10" s="231" t="s">
        <v>12</v>
      </c>
      <c r="B10" s="232" t="s">
        <v>226</v>
      </c>
      <c r="C10" s="233">
        <f>C11</f>
        <v>500</v>
      </c>
      <c r="D10" s="5"/>
      <c r="E10" s="5"/>
      <c r="F10" s="5"/>
      <c r="G10" s="5"/>
      <c r="H10" s="5"/>
      <c r="I10" s="6"/>
      <c r="J10" s="6"/>
    </row>
    <row r="11" spans="1:10" ht="19.5" customHeight="1">
      <c r="A11" s="231"/>
      <c r="B11" s="232" t="s">
        <v>228</v>
      </c>
      <c r="C11" s="233">
        <v>500</v>
      </c>
      <c r="D11" s="5"/>
      <c r="E11" s="5"/>
      <c r="F11" s="5"/>
      <c r="G11" s="5"/>
      <c r="H11" s="5"/>
      <c r="I11" s="6"/>
      <c r="J11" s="6"/>
    </row>
    <row r="12" spans="1:10" ht="19.5" customHeight="1">
      <c r="A12" s="231" t="s">
        <v>13</v>
      </c>
      <c r="B12" s="232" t="s">
        <v>227</v>
      </c>
      <c r="C12" s="233"/>
      <c r="D12" s="5"/>
      <c r="E12" s="5"/>
      <c r="F12" s="5"/>
      <c r="G12" s="5"/>
      <c r="H12" s="5"/>
      <c r="I12" s="6"/>
      <c r="J12" s="6"/>
    </row>
    <row r="13" spans="1:10" ht="15.75" thickBot="1">
      <c r="A13" s="228" t="s">
        <v>36</v>
      </c>
      <c r="B13" s="229" t="s">
        <v>59</v>
      </c>
      <c r="C13" s="230">
        <v>550</v>
      </c>
      <c r="D13" s="5"/>
      <c r="E13" s="5"/>
      <c r="F13" s="5"/>
      <c r="G13" s="5"/>
      <c r="H13" s="5"/>
      <c r="I13" s="6"/>
      <c r="J13" s="6"/>
    </row>
    <row r="14" spans="1:10" ht="15">
      <c r="A14" s="5"/>
      <c r="B14" s="5"/>
      <c r="C14" s="5"/>
      <c r="D14" s="5"/>
      <c r="E14" s="5"/>
      <c r="F14" s="5"/>
      <c r="G14" s="5"/>
      <c r="H14" s="5"/>
      <c r="I14" s="6"/>
      <c r="J14" s="6"/>
    </row>
    <row r="15" spans="1:10" ht="15">
      <c r="A15" s="5"/>
      <c r="B15" s="5"/>
      <c r="C15" s="5"/>
      <c r="D15" s="5"/>
      <c r="E15" s="5"/>
      <c r="F15" s="5"/>
      <c r="G15" s="5"/>
      <c r="H15" s="5"/>
      <c r="I15" s="6"/>
      <c r="J15" s="6"/>
    </row>
    <row r="16" spans="1:10" ht="15">
      <c r="A16" s="5"/>
      <c r="B16" s="5"/>
      <c r="C16" s="262" t="s">
        <v>193</v>
      </c>
      <c r="D16" s="5"/>
      <c r="E16" s="5"/>
      <c r="F16" s="5"/>
      <c r="G16" s="5"/>
      <c r="H16" s="5"/>
      <c r="I16" s="6"/>
      <c r="J16" s="6"/>
    </row>
    <row r="17" spans="1:10" ht="15">
      <c r="A17" s="5"/>
      <c r="B17" s="5"/>
      <c r="C17" s="262" t="s">
        <v>195</v>
      </c>
      <c r="D17" s="5"/>
      <c r="E17" s="5"/>
      <c r="F17" s="5"/>
      <c r="G17" s="5"/>
      <c r="H17" s="5"/>
      <c r="I17" s="6"/>
      <c r="J17" s="6"/>
    </row>
    <row r="18" spans="1:10" ht="15">
      <c r="A18" s="5"/>
      <c r="B18" s="5"/>
      <c r="C18" s="262" t="s">
        <v>196</v>
      </c>
      <c r="D18" s="5"/>
      <c r="E18" s="5"/>
      <c r="F18" s="5"/>
      <c r="G18" s="5"/>
      <c r="H18" s="5"/>
      <c r="I18" s="6"/>
      <c r="J18" s="6"/>
    </row>
    <row r="19" spans="1:10" ht="15">
      <c r="A19" s="5"/>
      <c r="B19" s="5"/>
      <c r="C19" s="5"/>
      <c r="D19" s="5"/>
      <c r="E19" s="5"/>
      <c r="F19" s="5"/>
      <c r="G19" s="5"/>
      <c r="H19" s="5"/>
      <c r="I19" s="6"/>
      <c r="J19" s="6"/>
    </row>
    <row r="20" spans="1:10" ht="15">
      <c r="A20" s="6"/>
      <c r="B20" s="6"/>
      <c r="C20" s="6"/>
      <c r="D20" s="6"/>
      <c r="E20" s="6"/>
      <c r="F20" s="6"/>
      <c r="G20" s="6"/>
      <c r="H20" s="6"/>
      <c r="I20" s="6"/>
      <c r="J20" s="6"/>
    </row>
    <row r="21" spans="1:10" ht="15">
      <c r="A21" s="6"/>
      <c r="B21" s="6"/>
      <c r="C21" s="6"/>
      <c r="D21" s="6"/>
      <c r="E21" s="6"/>
      <c r="F21" s="6"/>
      <c r="G21" s="6"/>
      <c r="H21" s="6"/>
      <c r="I21" s="6"/>
      <c r="J21" s="6"/>
    </row>
    <row r="22" spans="1:10" ht="15">
      <c r="A22" s="6"/>
      <c r="B22" s="6"/>
      <c r="C22" s="6"/>
      <c r="D22" s="6"/>
      <c r="E22" s="6"/>
      <c r="F22" s="6"/>
      <c r="G22" s="6"/>
      <c r="H22" s="6"/>
      <c r="I22" s="6"/>
      <c r="J22" s="6"/>
    </row>
    <row r="23" spans="1:10" ht="15">
      <c r="A23" s="6"/>
      <c r="B23" s="6"/>
      <c r="C23" s="6"/>
      <c r="D23" s="6"/>
      <c r="E23" s="6"/>
      <c r="F23" s="6"/>
      <c r="G23" s="6"/>
      <c r="H23" s="6"/>
      <c r="I23" s="6"/>
      <c r="J23" s="6"/>
    </row>
  </sheetData>
  <sheetProtection/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12
 do uchwały Rady Gminy nr 149/XIX/2008
z dnia 29.12.2008 r.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showGridLines="0" zoomScalePageLayoutView="0" workbookViewId="0" topLeftCell="A20">
      <selection activeCell="E30" sqref="E30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3.75390625" style="0" customWidth="1"/>
    <col min="4" max="4" width="10.125" style="0" customWidth="1"/>
    <col min="5" max="5" width="14.375" style="0" bestFit="1" customWidth="1"/>
    <col min="6" max="21" width="12.75390625" style="0" bestFit="1" customWidth="1"/>
  </cols>
  <sheetData>
    <row r="1" spans="1:9" ht="18">
      <c r="A1" s="335" t="s">
        <v>174</v>
      </c>
      <c r="B1" s="335"/>
      <c r="C1" s="335"/>
      <c r="D1" s="335"/>
      <c r="E1" s="335"/>
      <c r="F1" s="335"/>
      <c r="G1" s="335"/>
      <c r="H1" s="335"/>
      <c r="I1" s="335"/>
    </row>
    <row r="2" spans="9:21" ht="12.75">
      <c r="I2" s="48"/>
      <c r="U2" s="48" t="s">
        <v>38</v>
      </c>
    </row>
    <row r="3" spans="1:21" s="36" customFormat="1" ht="35.25" customHeight="1">
      <c r="A3" s="336" t="s">
        <v>55</v>
      </c>
      <c r="B3" s="336" t="s">
        <v>0</v>
      </c>
      <c r="C3" s="337" t="s">
        <v>175</v>
      </c>
      <c r="D3" s="339" t="s">
        <v>82</v>
      </c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</row>
    <row r="4" spans="1:21" s="36" customFormat="1" ht="23.25" customHeight="1">
      <c r="A4" s="336"/>
      <c r="B4" s="336"/>
      <c r="C4" s="338"/>
      <c r="D4" s="68" t="s">
        <v>150</v>
      </c>
      <c r="E4" s="45">
        <v>2009</v>
      </c>
      <c r="F4" s="45">
        <v>2010</v>
      </c>
      <c r="G4" s="45">
        <v>2011</v>
      </c>
      <c r="H4" s="45">
        <v>2012</v>
      </c>
      <c r="I4" s="45">
        <v>2013</v>
      </c>
      <c r="J4" s="45">
        <v>2014</v>
      </c>
      <c r="K4" s="45">
        <v>2015</v>
      </c>
      <c r="L4" s="45">
        <v>2016</v>
      </c>
      <c r="M4" s="45">
        <v>2017</v>
      </c>
      <c r="N4" s="45">
        <v>2018</v>
      </c>
      <c r="O4" s="45">
        <v>2019</v>
      </c>
      <c r="P4" s="45">
        <v>2020</v>
      </c>
      <c r="Q4" s="45">
        <v>2021</v>
      </c>
      <c r="R4" s="45">
        <v>2022</v>
      </c>
      <c r="S4" s="45">
        <v>2023</v>
      </c>
      <c r="T4" s="45">
        <v>2024</v>
      </c>
      <c r="U4" s="45">
        <v>2025</v>
      </c>
    </row>
    <row r="5" spans="1:21" s="44" customFormat="1" ht="17.25" customHeight="1">
      <c r="A5" s="43">
        <v>1</v>
      </c>
      <c r="B5" s="43">
        <v>2</v>
      </c>
      <c r="C5" s="43">
        <v>3</v>
      </c>
      <c r="D5" s="43">
        <v>4</v>
      </c>
      <c r="E5" s="43">
        <v>5</v>
      </c>
      <c r="F5" s="43">
        <v>6</v>
      </c>
      <c r="G5" s="43">
        <v>7</v>
      </c>
      <c r="H5" s="43">
        <v>8</v>
      </c>
      <c r="I5" s="43">
        <v>9</v>
      </c>
      <c r="J5" s="43">
        <v>5</v>
      </c>
      <c r="K5" s="43">
        <v>6</v>
      </c>
      <c r="L5" s="43">
        <v>7</v>
      </c>
      <c r="M5" s="43">
        <v>8</v>
      </c>
      <c r="N5" s="43">
        <v>9</v>
      </c>
      <c r="O5" s="43">
        <v>5</v>
      </c>
      <c r="P5" s="43">
        <v>6</v>
      </c>
      <c r="Q5" s="43">
        <v>7</v>
      </c>
      <c r="R5" s="43">
        <v>8</v>
      </c>
      <c r="S5" s="43">
        <v>9</v>
      </c>
      <c r="T5" s="43">
        <v>8</v>
      </c>
      <c r="U5" s="43">
        <v>9</v>
      </c>
    </row>
    <row r="6" spans="1:21" s="36" customFormat="1" ht="33" customHeight="1">
      <c r="A6" s="34" t="s">
        <v>12</v>
      </c>
      <c r="B6" s="47" t="s">
        <v>121</v>
      </c>
      <c r="C6" s="141">
        <f>C7</f>
        <v>1293200</v>
      </c>
      <c r="D6" s="46"/>
      <c r="E6" s="141">
        <f aca="true" t="shared" si="0" ref="E6:U6">E7+E11+E16</f>
        <v>2936200</v>
      </c>
      <c r="F6" s="141">
        <f t="shared" si="0"/>
        <v>4280600</v>
      </c>
      <c r="G6" s="133">
        <f t="shared" si="0"/>
        <v>4082000</v>
      </c>
      <c r="H6" s="133">
        <f t="shared" si="0"/>
        <v>3730000</v>
      </c>
      <c r="I6" s="133">
        <f t="shared" si="0"/>
        <v>3378000</v>
      </c>
      <c r="J6" s="133">
        <f t="shared" si="0"/>
        <v>3028000</v>
      </c>
      <c r="K6" s="133">
        <f t="shared" si="0"/>
        <v>2678000</v>
      </c>
      <c r="L6" s="133">
        <f t="shared" si="0"/>
        <v>2328000</v>
      </c>
      <c r="M6" s="133">
        <f t="shared" si="0"/>
        <v>2044000</v>
      </c>
      <c r="N6" s="133">
        <f t="shared" si="0"/>
        <v>1760000</v>
      </c>
      <c r="O6" s="133">
        <f t="shared" si="0"/>
        <v>1542000</v>
      </c>
      <c r="P6" s="133">
        <f t="shared" si="0"/>
        <v>1324000</v>
      </c>
      <c r="Q6" s="133">
        <f t="shared" si="0"/>
        <v>1106000</v>
      </c>
      <c r="R6" s="133">
        <f t="shared" si="0"/>
        <v>888000</v>
      </c>
      <c r="S6" s="133">
        <f t="shared" si="0"/>
        <v>670000</v>
      </c>
      <c r="T6" s="133">
        <f t="shared" si="0"/>
        <v>452000</v>
      </c>
      <c r="U6" s="133">
        <f t="shared" si="0"/>
        <v>234000</v>
      </c>
    </row>
    <row r="7" spans="1:21" s="35" customFormat="1" ht="36.75" customHeight="1">
      <c r="A7" s="38" t="s">
        <v>77</v>
      </c>
      <c r="B7" s="40" t="s">
        <v>154</v>
      </c>
      <c r="C7" s="134">
        <f>SUM(C8:C9)</f>
        <v>1293200</v>
      </c>
      <c r="D7" s="33"/>
      <c r="E7" s="134">
        <f aca="true" t="shared" si="1" ref="E7:U7">SUM(E8:E9)</f>
        <v>1293200</v>
      </c>
      <c r="F7" s="134">
        <f t="shared" si="1"/>
        <v>2637600</v>
      </c>
      <c r="G7" s="134">
        <f t="shared" si="1"/>
        <v>4082000</v>
      </c>
      <c r="H7" s="134">
        <f t="shared" si="1"/>
        <v>3730000</v>
      </c>
      <c r="I7" s="134">
        <f t="shared" si="1"/>
        <v>3378000</v>
      </c>
      <c r="J7" s="134">
        <f t="shared" si="1"/>
        <v>3028000</v>
      </c>
      <c r="K7" s="134">
        <f t="shared" si="1"/>
        <v>2678000</v>
      </c>
      <c r="L7" s="134">
        <f t="shared" si="1"/>
        <v>2328000</v>
      </c>
      <c r="M7" s="134">
        <f t="shared" si="1"/>
        <v>2044000</v>
      </c>
      <c r="N7" s="134">
        <f t="shared" si="1"/>
        <v>1760000</v>
      </c>
      <c r="O7" s="134">
        <f t="shared" si="1"/>
        <v>1542000</v>
      </c>
      <c r="P7" s="134">
        <f t="shared" si="1"/>
        <v>1324000</v>
      </c>
      <c r="Q7" s="134">
        <f t="shared" si="1"/>
        <v>1106000</v>
      </c>
      <c r="R7" s="134">
        <f t="shared" si="1"/>
        <v>888000</v>
      </c>
      <c r="S7" s="134">
        <f t="shared" si="1"/>
        <v>670000</v>
      </c>
      <c r="T7" s="134">
        <f t="shared" si="1"/>
        <v>452000</v>
      </c>
      <c r="U7" s="134">
        <f t="shared" si="1"/>
        <v>234000</v>
      </c>
    </row>
    <row r="8" spans="1:21" s="35" customFormat="1" ht="26.25" customHeight="1">
      <c r="A8" s="42" t="s">
        <v>145</v>
      </c>
      <c r="B8" s="41" t="s">
        <v>83</v>
      </c>
      <c r="C8" s="271">
        <v>1193200</v>
      </c>
      <c r="D8" s="33"/>
      <c r="E8" s="271">
        <v>1193200</v>
      </c>
      <c r="F8" s="271">
        <v>2637600</v>
      </c>
      <c r="G8" s="271">
        <v>4082000</v>
      </c>
      <c r="H8" s="271">
        <v>3730000</v>
      </c>
      <c r="I8" s="271">
        <v>3378000</v>
      </c>
      <c r="J8" s="271">
        <v>3028000</v>
      </c>
      <c r="K8" s="271">
        <v>2678000</v>
      </c>
      <c r="L8" s="271">
        <v>2328000</v>
      </c>
      <c r="M8" s="134">
        <v>2044000</v>
      </c>
      <c r="N8" s="134">
        <v>1760000</v>
      </c>
      <c r="O8" s="134">
        <v>1542000</v>
      </c>
      <c r="P8" s="134">
        <v>1324000</v>
      </c>
      <c r="Q8" s="134">
        <v>1106000</v>
      </c>
      <c r="R8" s="134">
        <v>888000</v>
      </c>
      <c r="S8" s="134">
        <v>670000</v>
      </c>
      <c r="T8" s="134">
        <v>452000</v>
      </c>
      <c r="U8" s="273">
        <v>234000</v>
      </c>
    </row>
    <row r="9" spans="1:21" s="35" customFormat="1" ht="22.5" customHeight="1">
      <c r="A9" s="42" t="s">
        <v>146</v>
      </c>
      <c r="B9" s="41" t="s">
        <v>84</v>
      </c>
      <c r="C9" s="134">
        <v>100000</v>
      </c>
      <c r="D9" s="33"/>
      <c r="E9" s="134">
        <v>100000</v>
      </c>
      <c r="F9" s="134"/>
      <c r="G9" s="134"/>
      <c r="H9" s="134"/>
      <c r="I9" s="134"/>
      <c r="J9" s="134"/>
      <c r="K9" s="134"/>
      <c r="L9" s="134"/>
      <c r="M9" s="134"/>
      <c r="N9" s="67"/>
      <c r="O9" s="67"/>
      <c r="P9" s="67"/>
      <c r="Q9" s="67"/>
      <c r="R9" s="67"/>
      <c r="S9" s="67"/>
      <c r="T9" s="67"/>
      <c r="U9" s="67"/>
    </row>
    <row r="10" spans="1:21" s="35" customFormat="1" ht="27.75" customHeight="1">
      <c r="A10" s="42" t="s">
        <v>147</v>
      </c>
      <c r="B10" s="41" t="s">
        <v>85</v>
      </c>
      <c r="C10" s="33"/>
      <c r="D10" s="33"/>
      <c r="E10" s="134"/>
      <c r="F10" s="134"/>
      <c r="G10" s="134"/>
      <c r="H10" s="134"/>
      <c r="I10" s="134"/>
      <c r="J10" s="134"/>
      <c r="K10" s="134"/>
      <c r="L10" s="134"/>
      <c r="M10" s="134"/>
      <c r="N10" s="67"/>
      <c r="O10" s="67"/>
      <c r="P10" s="67"/>
      <c r="Q10" s="67"/>
      <c r="R10" s="67"/>
      <c r="S10" s="67"/>
      <c r="T10" s="67"/>
      <c r="U10" s="67"/>
    </row>
    <row r="11" spans="1:21" s="35" customFormat="1" ht="35.25" customHeight="1">
      <c r="A11" s="38" t="s">
        <v>78</v>
      </c>
      <c r="B11" s="40" t="s">
        <v>155</v>
      </c>
      <c r="C11" s="33"/>
      <c r="D11" s="33"/>
      <c r="E11" s="134">
        <f>E12</f>
        <v>1643000</v>
      </c>
      <c r="F11" s="134">
        <f>F12</f>
        <v>1643000</v>
      </c>
      <c r="G11" s="134"/>
      <c r="H11" s="134"/>
      <c r="I11" s="134"/>
      <c r="J11" s="134"/>
      <c r="K11" s="134"/>
      <c r="L11" s="134"/>
      <c r="M11" s="134"/>
      <c r="N11" s="67"/>
      <c r="O11" s="67"/>
      <c r="P11" s="67"/>
      <c r="Q11" s="67"/>
      <c r="R11" s="67"/>
      <c r="S11" s="67"/>
      <c r="T11" s="67"/>
      <c r="U11" s="67"/>
    </row>
    <row r="12" spans="1:21" s="35" customFormat="1" ht="24.75" customHeight="1">
      <c r="A12" s="42" t="s">
        <v>145</v>
      </c>
      <c r="B12" s="41" t="s">
        <v>86</v>
      </c>
      <c r="C12" s="33"/>
      <c r="D12" s="33"/>
      <c r="E12" s="134">
        <v>1643000</v>
      </c>
      <c r="F12" s="134">
        <v>1643000</v>
      </c>
      <c r="G12" s="134"/>
      <c r="H12" s="134"/>
      <c r="I12" s="134"/>
      <c r="J12" s="134"/>
      <c r="K12" s="134"/>
      <c r="L12" s="134"/>
      <c r="M12" s="134"/>
      <c r="N12" s="67"/>
      <c r="O12" s="67"/>
      <c r="P12" s="67"/>
      <c r="Q12" s="67"/>
      <c r="R12" s="67"/>
      <c r="S12" s="67"/>
      <c r="T12" s="67"/>
      <c r="U12" s="67"/>
    </row>
    <row r="13" spans="1:21" s="35" customFormat="1" ht="24.75" customHeight="1">
      <c r="A13" s="42" t="s">
        <v>146</v>
      </c>
      <c r="B13" s="41" t="s">
        <v>87</v>
      </c>
      <c r="C13" s="33"/>
      <c r="D13" s="33"/>
      <c r="E13" s="134"/>
      <c r="F13" s="134"/>
      <c r="G13" s="134"/>
      <c r="H13" s="134"/>
      <c r="I13" s="134"/>
      <c r="J13" s="134"/>
      <c r="K13" s="134"/>
      <c r="L13" s="134"/>
      <c r="M13" s="134"/>
      <c r="N13" s="67"/>
      <c r="O13" s="67"/>
      <c r="P13" s="67"/>
      <c r="Q13" s="67"/>
      <c r="R13" s="67"/>
      <c r="S13" s="67"/>
      <c r="T13" s="67"/>
      <c r="U13" s="67"/>
    </row>
    <row r="14" spans="1:21" s="35" customFormat="1" ht="15" customHeight="1">
      <c r="A14" s="42"/>
      <c r="B14" s="64" t="s">
        <v>151</v>
      </c>
      <c r="C14" s="33"/>
      <c r="D14" s="33"/>
      <c r="E14" s="134"/>
      <c r="F14" s="134"/>
      <c r="G14" s="134"/>
      <c r="H14" s="134"/>
      <c r="I14" s="134"/>
      <c r="J14" s="134"/>
      <c r="K14" s="134"/>
      <c r="L14" s="134"/>
      <c r="M14" s="134"/>
      <c r="N14" s="67"/>
      <c r="O14" s="67"/>
      <c r="P14" s="67"/>
      <c r="Q14" s="67"/>
      <c r="R14" s="67"/>
      <c r="S14" s="67"/>
      <c r="T14" s="67"/>
      <c r="U14" s="67"/>
    </row>
    <row r="15" spans="1:21" s="35" customFormat="1" ht="25.5" customHeight="1">
      <c r="A15" s="42" t="s">
        <v>147</v>
      </c>
      <c r="B15" s="41" t="s">
        <v>75</v>
      </c>
      <c r="C15" s="33"/>
      <c r="D15" s="33"/>
      <c r="E15" s="134"/>
      <c r="F15" s="134"/>
      <c r="G15" s="134"/>
      <c r="H15" s="134"/>
      <c r="I15" s="134"/>
      <c r="J15" s="134"/>
      <c r="K15" s="134"/>
      <c r="L15" s="134"/>
      <c r="M15" s="134"/>
      <c r="N15" s="67"/>
      <c r="O15" s="67"/>
      <c r="P15" s="67"/>
      <c r="Q15" s="67"/>
      <c r="R15" s="67"/>
      <c r="S15" s="67"/>
      <c r="T15" s="67"/>
      <c r="U15" s="67"/>
    </row>
    <row r="16" spans="1:21" s="35" customFormat="1" ht="42.75" customHeight="1">
      <c r="A16" s="38" t="s">
        <v>79</v>
      </c>
      <c r="B16" s="40" t="s">
        <v>156</v>
      </c>
      <c r="C16" s="40"/>
      <c r="D16" s="40"/>
      <c r="E16" s="135"/>
      <c r="F16" s="135"/>
      <c r="G16" s="135"/>
      <c r="H16" s="135"/>
      <c r="I16" s="135"/>
      <c r="J16" s="135"/>
      <c r="K16" s="135"/>
      <c r="L16" s="135"/>
      <c r="M16" s="135"/>
      <c r="N16" s="67"/>
      <c r="O16" s="67"/>
      <c r="P16" s="67"/>
      <c r="Q16" s="67"/>
      <c r="R16" s="67"/>
      <c r="S16" s="67"/>
      <c r="T16" s="67"/>
      <c r="U16" s="67"/>
    </row>
    <row r="17" spans="1:21" s="35" customFormat="1" ht="21" customHeight="1">
      <c r="A17" s="42" t="s">
        <v>145</v>
      </c>
      <c r="B17" s="64" t="s">
        <v>132</v>
      </c>
      <c r="C17" s="64"/>
      <c r="D17" s="64"/>
      <c r="E17" s="136"/>
      <c r="F17" s="136"/>
      <c r="G17" s="136"/>
      <c r="H17" s="136"/>
      <c r="I17" s="136"/>
      <c r="J17" s="136"/>
      <c r="K17" s="136"/>
      <c r="L17" s="136"/>
      <c r="M17" s="136"/>
      <c r="N17" s="67"/>
      <c r="O17" s="67"/>
      <c r="P17" s="67"/>
      <c r="Q17" s="67"/>
      <c r="R17" s="67"/>
      <c r="S17" s="67"/>
      <c r="T17" s="67"/>
      <c r="U17" s="67"/>
    </row>
    <row r="18" spans="1:21" s="35" customFormat="1" ht="25.5" customHeight="1">
      <c r="A18" s="42" t="s">
        <v>146</v>
      </c>
      <c r="B18" s="64" t="s">
        <v>133</v>
      </c>
      <c r="C18" s="64"/>
      <c r="D18" s="64"/>
      <c r="E18" s="136"/>
      <c r="F18" s="136"/>
      <c r="G18" s="136"/>
      <c r="H18" s="136"/>
      <c r="I18" s="136"/>
      <c r="J18" s="136"/>
      <c r="K18" s="136"/>
      <c r="L18" s="136"/>
      <c r="M18" s="136"/>
      <c r="N18" s="67"/>
      <c r="O18" s="67"/>
      <c r="P18" s="67"/>
      <c r="Q18" s="67"/>
      <c r="R18" s="67"/>
      <c r="S18" s="67"/>
      <c r="T18" s="67"/>
      <c r="U18" s="67"/>
    </row>
    <row r="19" spans="1:21" s="36" customFormat="1" ht="36" customHeight="1">
      <c r="A19" s="34">
        <v>2</v>
      </c>
      <c r="B19" s="47" t="s">
        <v>131</v>
      </c>
      <c r="C19" s="46"/>
      <c r="D19" s="46"/>
      <c r="E19" s="133">
        <f>E20+E24+E25</f>
        <v>351722</v>
      </c>
      <c r="F19" s="133">
        <f aca="true" t="shared" si="2" ref="F19:U19">F20+F24+F25</f>
        <v>317652</v>
      </c>
      <c r="G19" s="133">
        <f t="shared" si="2"/>
        <v>497812</v>
      </c>
      <c r="H19" s="133">
        <f t="shared" si="2"/>
        <v>485421</v>
      </c>
      <c r="I19" s="133">
        <f t="shared" si="2"/>
        <v>471358</v>
      </c>
      <c r="J19" s="133">
        <f t="shared" si="2"/>
        <v>458295</v>
      </c>
      <c r="K19" s="133">
        <f t="shared" si="2"/>
        <v>445232</v>
      </c>
      <c r="L19" s="133">
        <f t="shared" si="2"/>
        <v>367169</v>
      </c>
      <c r="M19" s="133">
        <f t="shared" si="2"/>
        <v>356306</v>
      </c>
      <c r="N19" s="133">
        <f t="shared" si="2"/>
        <v>281043</v>
      </c>
      <c r="O19" s="133">
        <f t="shared" si="2"/>
        <v>272980</v>
      </c>
      <c r="P19" s="133">
        <f t="shared" si="2"/>
        <v>264917</v>
      </c>
      <c r="Q19" s="133">
        <f t="shared" si="2"/>
        <v>236419</v>
      </c>
      <c r="R19" s="133">
        <f t="shared" si="2"/>
        <v>248791</v>
      </c>
      <c r="S19" s="133">
        <f t="shared" si="2"/>
        <v>240728</v>
      </c>
      <c r="T19" s="133">
        <f t="shared" si="2"/>
        <v>232665</v>
      </c>
      <c r="U19" s="133">
        <f t="shared" si="2"/>
        <v>240602</v>
      </c>
    </row>
    <row r="20" spans="1:21" s="36" customFormat="1" ht="38.25" customHeight="1">
      <c r="A20" s="34" t="s">
        <v>80</v>
      </c>
      <c r="B20" s="47" t="s">
        <v>157</v>
      </c>
      <c r="C20" s="46"/>
      <c r="D20" s="46"/>
      <c r="E20" s="133">
        <f>E21</f>
        <v>298600</v>
      </c>
      <c r="F20" s="133">
        <f aca="true" t="shared" si="3" ref="F20:U20">F21</f>
        <v>198600</v>
      </c>
      <c r="G20" s="133">
        <f t="shared" si="3"/>
        <v>352000</v>
      </c>
      <c r="H20" s="133">
        <f t="shared" si="3"/>
        <v>352000</v>
      </c>
      <c r="I20" s="133">
        <f t="shared" si="3"/>
        <v>350000</v>
      </c>
      <c r="J20" s="133">
        <f t="shared" si="3"/>
        <v>350000</v>
      </c>
      <c r="K20" s="133">
        <f t="shared" si="3"/>
        <v>350000</v>
      </c>
      <c r="L20" s="133">
        <f t="shared" si="3"/>
        <v>284000</v>
      </c>
      <c r="M20" s="133">
        <f t="shared" si="3"/>
        <v>284000</v>
      </c>
      <c r="N20" s="133">
        <f t="shared" si="3"/>
        <v>218000</v>
      </c>
      <c r="O20" s="133">
        <f t="shared" si="3"/>
        <v>218000</v>
      </c>
      <c r="P20" s="133">
        <f t="shared" si="3"/>
        <v>218000</v>
      </c>
      <c r="Q20" s="133">
        <f t="shared" si="3"/>
        <v>218000</v>
      </c>
      <c r="R20" s="133">
        <f t="shared" si="3"/>
        <v>218000</v>
      </c>
      <c r="S20" s="133">
        <f t="shared" si="3"/>
        <v>218000</v>
      </c>
      <c r="T20" s="133">
        <f t="shared" si="3"/>
        <v>218000</v>
      </c>
      <c r="U20" s="272">
        <f t="shared" si="3"/>
        <v>234000</v>
      </c>
    </row>
    <row r="21" spans="1:21" s="35" customFormat="1" ht="25.5" customHeight="1">
      <c r="A21" s="42" t="s">
        <v>145</v>
      </c>
      <c r="B21" s="41" t="s">
        <v>124</v>
      </c>
      <c r="C21" s="33"/>
      <c r="D21" s="33"/>
      <c r="E21" s="134">
        <v>298600</v>
      </c>
      <c r="F21" s="134">
        <v>198600</v>
      </c>
      <c r="G21" s="134">
        <v>352000</v>
      </c>
      <c r="H21" s="134">
        <v>352000</v>
      </c>
      <c r="I21" s="134">
        <v>350000</v>
      </c>
      <c r="J21" s="134">
        <v>350000</v>
      </c>
      <c r="K21" s="134">
        <v>350000</v>
      </c>
      <c r="L21" s="134">
        <v>284000</v>
      </c>
      <c r="M21" s="134">
        <v>284000</v>
      </c>
      <c r="N21" s="137">
        <v>218000</v>
      </c>
      <c r="O21" s="137">
        <v>218000</v>
      </c>
      <c r="P21" s="137">
        <v>218000</v>
      </c>
      <c r="Q21" s="137">
        <v>218000</v>
      </c>
      <c r="R21" s="137">
        <v>218000</v>
      </c>
      <c r="S21" s="137">
        <v>218000</v>
      </c>
      <c r="T21" s="137">
        <v>218000</v>
      </c>
      <c r="U21" s="137">
        <v>234000</v>
      </c>
    </row>
    <row r="22" spans="1:21" s="35" customFormat="1" ht="23.25" customHeight="1">
      <c r="A22" s="42" t="s">
        <v>146</v>
      </c>
      <c r="B22" s="41" t="s">
        <v>126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137"/>
      <c r="O22" s="137"/>
      <c r="P22" s="137"/>
      <c r="Q22" s="137"/>
      <c r="R22" s="137"/>
      <c r="S22" s="137"/>
      <c r="T22" s="137"/>
      <c r="U22" s="137"/>
    </row>
    <row r="23" spans="1:21" s="35" customFormat="1" ht="23.25" customHeight="1">
      <c r="A23" s="42" t="s">
        <v>147</v>
      </c>
      <c r="B23" s="41" t="s">
        <v>125</v>
      </c>
      <c r="C23" s="33"/>
      <c r="D23" s="33"/>
      <c r="E23" s="138"/>
      <c r="F23" s="138"/>
      <c r="G23" s="138"/>
      <c r="H23" s="138"/>
      <c r="I23" s="138"/>
      <c r="J23" s="138"/>
      <c r="K23" s="138"/>
      <c r="L23" s="138"/>
      <c r="M23" s="138"/>
      <c r="N23" s="137"/>
      <c r="O23" s="137"/>
      <c r="P23" s="137"/>
      <c r="Q23" s="137"/>
      <c r="R23" s="137"/>
      <c r="S23" s="137"/>
      <c r="T23" s="137"/>
      <c r="U23" s="137"/>
    </row>
    <row r="24" spans="1:21" s="35" customFormat="1" ht="37.5" customHeight="1">
      <c r="A24" s="38" t="s">
        <v>81</v>
      </c>
      <c r="B24" s="40" t="s">
        <v>153</v>
      </c>
      <c r="C24" s="33"/>
      <c r="D24" s="33"/>
      <c r="E24" s="139"/>
      <c r="F24" s="139"/>
      <c r="G24" s="139"/>
      <c r="H24" s="139"/>
      <c r="I24" s="139"/>
      <c r="J24" s="139"/>
      <c r="K24" s="139"/>
      <c r="L24" s="139"/>
      <c r="M24" s="139"/>
      <c r="N24" s="137"/>
      <c r="O24" s="137"/>
      <c r="P24" s="137"/>
      <c r="Q24" s="137"/>
      <c r="R24" s="137"/>
      <c r="S24" s="137"/>
      <c r="T24" s="137"/>
      <c r="U24" s="137"/>
    </row>
    <row r="25" spans="1:21" s="63" customFormat="1" ht="30.75" customHeight="1">
      <c r="A25" s="38" t="s">
        <v>122</v>
      </c>
      <c r="B25" s="40" t="s">
        <v>123</v>
      </c>
      <c r="C25" s="62"/>
      <c r="D25" s="62"/>
      <c r="E25" s="139">
        <v>53122</v>
      </c>
      <c r="F25" s="139">
        <v>119052</v>
      </c>
      <c r="G25" s="139">
        <v>145812</v>
      </c>
      <c r="H25" s="139">
        <v>133421</v>
      </c>
      <c r="I25" s="139">
        <v>121358</v>
      </c>
      <c r="J25" s="139">
        <v>108295</v>
      </c>
      <c r="K25" s="139">
        <v>95232</v>
      </c>
      <c r="L25" s="139">
        <v>83169</v>
      </c>
      <c r="M25" s="139">
        <v>72306</v>
      </c>
      <c r="N25" s="137">
        <v>63043</v>
      </c>
      <c r="O25" s="137">
        <v>54980</v>
      </c>
      <c r="P25" s="137">
        <v>46917</v>
      </c>
      <c r="Q25" s="137">
        <v>18419</v>
      </c>
      <c r="R25" s="137">
        <v>30791</v>
      </c>
      <c r="S25" s="137">
        <v>22728</v>
      </c>
      <c r="T25" s="137">
        <v>14665</v>
      </c>
      <c r="U25" s="137">
        <v>6602</v>
      </c>
    </row>
    <row r="26" spans="1:21" s="36" customFormat="1" ht="22.5" customHeight="1">
      <c r="A26" s="34" t="s">
        <v>14</v>
      </c>
      <c r="B26" s="47" t="s">
        <v>88</v>
      </c>
      <c r="C26" s="46"/>
      <c r="D26" s="46"/>
      <c r="E26" s="133">
        <v>14533845.79</v>
      </c>
      <c r="F26" s="133">
        <v>12360000</v>
      </c>
      <c r="G26" s="133">
        <v>12730800</v>
      </c>
      <c r="H26" s="133">
        <v>13112724</v>
      </c>
      <c r="I26" s="133">
        <v>13506106</v>
      </c>
      <c r="J26" s="133">
        <v>13911289</v>
      </c>
      <c r="K26" s="133">
        <v>14328627</v>
      </c>
      <c r="L26" s="133">
        <v>14758486</v>
      </c>
      <c r="M26" s="133">
        <v>15201241</v>
      </c>
      <c r="N26" s="137">
        <v>15657278</v>
      </c>
      <c r="O26" s="137">
        <v>16126997</v>
      </c>
      <c r="P26" s="137">
        <v>16610806</v>
      </c>
      <c r="Q26" s="137">
        <v>17109131</v>
      </c>
      <c r="R26" s="137">
        <v>17622405</v>
      </c>
      <c r="S26" s="137">
        <v>18151077</v>
      </c>
      <c r="T26" s="137">
        <v>18695609</v>
      </c>
      <c r="U26" s="137">
        <v>19256477</v>
      </c>
    </row>
    <row r="27" spans="1:21" s="56" customFormat="1" ht="22.5" customHeight="1">
      <c r="A27" s="34" t="s">
        <v>1</v>
      </c>
      <c r="B27" s="47" t="s">
        <v>100</v>
      </c>
      <c r="C27" s="55"/>
      <c r="D27" s="55"/>
      <c r="E27" s="133">
        <v>16176845.79</v>
      </c>
      <c r="F27" s="133">
        <v>14003000</v>
      </c>
      <c r="G27" s="133">
        <f aca="true" t="shared" si="4" ref="G27:M27">G26</f>
        <v>12730800</v>
      </c>
      <c r="H27" s="133">
        <f t="shared" si="4"/>
        <v>13112724</v>
      </c>
      <c r="I27" s="133">
        <f t="shared" si="4"/>
        <v>13506106</v>
      </c>
      <c r="J27" s="133">
        <f t="shared" si="4"/>
        <v>13911289</v>
      </c>
      <c r="K27" s="133">
        <f t="shared" si="4"/>
        <v>14328627</v>
      </c>
      <c r="L27" s="133">
        <f t="shared" si="4"/>
        <v>14758486</v>
      </c>
      <c r="M27" s="133">
        <f t="shared" si="4"/>
        <v>15201241</v>
      </c>
      <c r="N27" s="137">
        <v>15657278</v>
      </c>
      <c r="O27" s="137">
        <v>16126997</v>
      </c>
      <c r="P27" s="137">
        <v>16610806</v>
      </c>
      <c r="Q27" s="137">
        <v>17109131</v>
      </c>
      <c r="R27" s="137">
        <v>17622405</v>
      </c>
      <c r="S27" s="137">
        <v>18151077</v>
      </c>
      <c r="T27" s="137">
        <v>18695609</v>
      </c>
      <c r="U27" s="137">
        <v>19256477</v>
      </c>
    </row>
    <row r="28" spans="1:21" s="56" customFormat="1" ht="22.5" customHeight="1">
      <c r="A28" s="34" t="s">
        <v>18</v>
      </c>
      <c r="B28" s="47" t="s">
        <v>101</v>
      </c>
      <c r="C28" s="55"/>
      <c r="D28" s="55"/>
      <c r="E28" s="260">
        <f>E26-E27</f>
        <v>-1643000</v>
      </c>
      <c r="F28" s="260">
        <f>F26-F27</f>
        <v>-1643000</v>
      </c>
      <c r="G28" s="55"/>
      <c r="H28" s="55"/>
      <c r="I28" s="55"/>
      <c r="J28" s="55"/>
      <c r="K28" s="55"/>
      <c r="L28" s="55"/>
      <c r="M28" s="55"/>
      <c r="N28" s="67"/>
      <c r="O28" s="67"/>
      <c r="P28" s="67"/>
      <c r="Q28" s="67"/>
      <c r="R28" s="67"/>
      <c r="S28" s="67"/>
      <c r="T28" s="67"/>
      <c r="U28" s="67"/>
    </row>
    <row r="29" spans="1:21" s="36" customFormat="1" ht="22.5" customHeight="1">
      <c r="A29" s="34" t="s">
        <v>21</v>
      </c>
      <c r="B29" s="47" t="s">
        <v>148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67"/>
      <c r="O29" s="67"/>
      <c r="P29" s="67"/>
      <c r="Q29" s="67"/>
      <c r="R29" s="67"/>
      <c r="S29" s="67"/>
      <c r="T29" s="67"/>
      <c r="U29" s="67"/>
    </row>
    <row r="30" spans="1:21" s="35" customFormat="1" ht="15" customHeight="1">
      <c r="A30" s="38" t="s">
        <v>127</v>
      </c>
      <c r="B30" s="39" t="s">
        <v>158</v>
      </c>
      <c r="C30" s="33"/>
      <c r="D30" s="33"/>
      <c r="E30" s="140">
        <f>(E6-E21-E22-E24)/E26</f>
        <v>0.1814798394114515</v>
      </c>
      <c r="F30" s="140">
        <f>(F6-F21-F22-F24)/F26</f>
        <v>0.3302588996763754</v>
      </c>
      <c r="G30" s="140">
        <f aca="true" t="shared" si="5" ref="G30:U30">(G6-G21-G22-G24)/G26</f>
        <v>0.2929902284224086</v>
      </c>
      <c r="H30" s="140">
        <f t="shared" si="5"/>
        <v>0.2576123771079144</v>
      </c>
      <c r="I30" s="140">
        <f t="shared" si="5"/>
        <v>0.22419489377619278</v>
      </c>
      <c r="J30" s="140">
        <f t="shared" si="5"/>
        <v>0.1925055255483514</v>
      </c>
      <c r="K30" s="140">
        <f t="shared" si="5"/>
        <v>0.16247195212772306</v>
      </c>
      <c r="L30" s="140">
        <f t="shared" si="5"/>
        <v>0.13849659104599213</v>
      </c>
      <c r="M30" s="140">
        <f t="shared" si="5"/>
        <v>0.11578002085487625</v>
      </c>
      <c r="N30" s="140">
        <f t="shared" si="5"/>
        <v>0.098484551401591</v>
      </c>
      <c r="O30" s="140">
        <f t="shared" si="5"/>
        <v>0.08209835966361251</v>
      </c>
      <c r="P30" s="140">
        <f t="shared" si="5"/>
        <v>0.0665831627917393</v>
      </c>
      <c r="Q30" s="140">
        <f t="shared" si="5"/>
        <v>0.05190211004872194</v>
      </c>
      <c r="R30" s="140">
        <f t="shared" si="5"/>
        <v>0.038019782203393915</v>
      </c>
      <c r="S30" s="140">
        <f t="shared" si="5"/>
        <v>0.02490210360520205</v>
      </c>
      <c r="T30" s="140">
        <f t="shared" si="5"/>
        <v>0.012516307973706554</v>
      </c>
      <c r="U30" s="140">
        <f t="shared" si="5"/>
        <v>0</v>
      </c>
    </row>
    <row r="31" spans="1:21" s="35" customFormat="1" ht="42.75" customHeight="1">
      <c r="A31" s="38" t="s">
        <v>128</v>
      </c>
      <c r="B31" s="39" t="s">
        <v>149</v>
      </c>
      <c r="C31" s="33"/>
      <c r="D31" s="33"/>
      <c r="E31" s="140">
        <f>(E7+E11-E21-E22)/E26</f>
        <v>0.1814798394114515</v>
      </c>
      <c r="F31" s="140">
        <f aca="true" t="shared" si="6" ref="F31:U31">(F7+F11-F21-F22)/F26</f>
        <v>0.3302588996763754</v>
      </c>
      <c r="G31" s="140">
        <f t="shared" si="6"/>
        <v>0.2929902284224086</v>
      </c>
      <c r="H31" s="140">
        <f t="shared" si="6"/>
        <v>0.2576123771079144</v>
      </c>
      <c r="I31" s="140">
        <f t="shared" si="6"/>
        <v>0.22419489377619278</v>
      </c>
      <c r="J31" s="140">
        <f t="shared" si="6"/>
        <v>0.1925055255483514</v>
      </c>
      <c r="K31" s="140">
        <f t="shared" si="6"/>
        <v>0.16247195212772306</v>
      </c>
      <c r="L31" s="140">
        <f t="shared" si="6"/>
        <v>0.13849659104599213</v>
      </c>
      <c r="M31" s="140">
        <f t="shared" si="6"/>
        <v>0.11578002085487625</v>
      </c>
      <c r="N31" s="140">
        <f t="shared" si="6"/>
        <v>0.098484551401591</v>
      </c>
      <c r="O31" s="140">
        <f t="shared" si="6"/>
        <v>0.08209835966361251</v>
      </c>
      <c r="P31" s="140">
        <f t="shared" si="6"/>
        <v>0.0665831627917393</v>
      </c>
      <c r="Q31" s="140">
        <f t="shared" si="6"/>
        <v>0.05190211004872194</v>
      </c>
      <c r="R31" s="140">
        <f t="shared" si="6"/>
        <v>0.038019782203393915</v>
      </c>
      <c r="S31" s="140">
        <f t="shared" si="6"/>
        <v>0.02490210360520205</v>
      </c>
      <c r="T31" s="140">
        <f t="shared" si="6"/>
        <v>0.012516307973706554</v>
      </c>
      <c r="U31" s="140">
        <f t="shared" si="6"/>
        <v>0</v>
      </c>
    </row>
    <row r="32" spans="1:21" s="35" customFormat="1" ht="24" customHeight="1">
      <c r="A32" s="38" t="s">
        <v>129</v>
      </c>
      <c r="B32" s="39" t="s">
        <v>134</v>
      </c>
      <c r="C32" s="33"/>
      <c r="D32" s="33"/>
      <c r="E32" s="140">
        <f>E19/E26</f>
        <v>0.02420020172788692</v>
      </c>
      <c r="F32" s="140">
        <f aca="true" t="shared" si="7" ref="F32:U32">F19/F26</f>
        <v>0.0257</v>
      </c>
      <c r="G32" s="140">
        <f t="shared" si="7"/>
        <v>0.039102962893141045</v>
      </c>
      <c r="H32" s="140">
        <f t="shared" si="7"/>
        <v>0.03701908161873917</v>
      </c>
      <c r="I32" s="140">
        <f t="shared" si="7"/>
        <v>0.034899622437436814</v>
      </c>
      <c r="J32" s="140">
        <f t="shared" si="7"/>
        <v>0.032944107479903555</v>
      </c>
      <c r="K32" s="140">
        <f t="shared" si="7"/>
        <v>0.03107290042514192</v>
      </c>
      <c r="L32" s="140">
        <f t="shared" si="7"/>
        <v>0.02487850040986589</v>
      </c>
      <c r="M32" s="140">
        <f t="shared" si="7"/>
        <v>0.023439270517453148</v>
      </c>
      <c r="N32" s="140">
        <f t="shared" si="7"/>
        <v>0.017949671711775188</v>
      </c>
      <c r="O32" s="140">
        <f t="shared" si="7"/>
        <v>0.016926895937290742</v>
      </c>
      <c r="P32" s="140">
        <f t="shared" si="7"/>
        <v>0.015948473541861845</v>
      </c>
      <c r="Q32" s="140">
        <f t="shared" si="7"/>
        <v>0.01381829386892882</v>
      </c>
      <c r="R32" s="140">
        <f t="shared" si="7"/>
        <v>0.014117880050991904</v>
      </c>
      <c r="S32" s="140">
        <f t="shared" si="7"/>
        <v>0.013262463709453715</v>
      </c>
      <c r="T32" s="140">
        <f t="shared" si="7"/>
        <v>0.012444900832061689</v>
      </c>
      <c r="U32" s="140">
        <f t="shared" si="7"/>
        <v>0.012494601167181308</v>
      </c>
    </row>
    <row r="33" spans="1:21" s="35" customFormat="1" ht="41.25" customHeight="1">
      <c r="A33" s="38" t="s">
        <v>130</v>
      </c>
      <c r="B33" s="39" t="s">
        <v>135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</row>
    <row r="37" ht="15.75">
      <c r="Q37" s="261" t="s">
        <v>244</v>
      </c>
    </row>
    <row r="38" ht="15.75">
      <c r="Q38" s="261" t="s">
        <v>245</v>
      </c>
    </row>
  </sheetData>
  <sheetProtection/>
  <mergeCells count="5">
    <mergeCell ref="A1:I1"/>
    <mergeCell ref="A3:A4"/>
    <mergeCell ref="B3:B4"/>
    <mergeCell ref="C3:C4"/>
    <mergeCell ref="D3:U3"/>
  </mergeCells>
  <printOptions horizontalCentered="1" verticalCentered="1"/>
  <pageMargins left="0.3937007874015748" right="0.3937007874015748" top="0.5118110236220472" bottom="0.15748031496062992" header="0.5118110236220472" footer="0.31496062992125984"/>
  <pageSetup fitToHeight="1" fitToWidth="1" horizontalDpi="600" verticalDpi="600" orientation="landscape" paperSize="9" scale="4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1">
      <selection activeCell="B18" sqref="B18"/>
    </sheetView>
  </sheetViews>
  <sheetFormatPr defaultColWidth="9.00390625" defaultRowHeight="12.75"/>
  <cols>
    <col min="1" max="1" width="19.00390625" style="0" customWidth="1"/>
    <col min="4" max="4" width="37.25390625" style="0" customWidth="1"/>
    <col min="5" max="5" width="14.375" style="0" customWidth="1"/>
  </cols>
  <sheetData>
    <row r="2" spans="1:5" ht="15.75">
      <c r="A2" s="89" t="s">
        <v>181</v>
      </c>
      <c r="B2" s="90"/>
      <c r="C2" s="90"/>
      <c r="D2" s="90"/>
      <c r="E2" s="90"/>
    </row>
    <row r="6" spans="1:5" ht="13.5" thickBot="1">
      <c r="A6" s="91"/>
      <c r="B6" s="91"/>
      <c r="C6" s="91"/>
      <c r="D6" s="91"/>
      <c r="E6" s="91"/>
    </row>
    <row r="7" spans="1:5" ht="12.75">
      <c r="A7" s="344" t="s">
        <v>2</v>
      </c>
      <c r="B7" s="346" t="s">
        <v>105</v>
      </c>
      <c r="C7" s="348" t="s">
        <v>4</v>
      </c>
      <c r="D7" s="346" t="s">
        <v>103</v>
      </c>
      <c r="E7" s="341" t="s">
        <v>8</v>
      </c>
    </row>
    <row r="8" spans="1:5" ht="12.75">
      <c r="A8" s="345"/>
      <c r="B8" s="347"/>
      <c r="C8" s="349"/>
      <c r="D8" s="347"/>
      <c r="E8" s="342"/>
    </row>
    <row r="9" spans="1:5" ht="12.75">
      <c r="A9" s="92"/>
      <c r="B9" s="93"/>
      <c r="C9" s="94"/>
      <c r="D9" s="95"/>
      <c r="E9" s="343"/>
    </row>
    <row r="10" spans="1:5" ht="12.75">
      <c r="A10" s="96">
        <v>1</v>
      </c>
      <c r="B10" s="97">
        <v>2</v>
      </c>
      <c r="C10" s="98">
        <v>3</v>
      </c>
      <c r="D10" s="97">
        <v>4</v>
      </c>
      <c r="E10" s="99">
        <v>5</v>
      </c>
    </row>
    <row r="11" spans="1:5" ht="22.5" customHeight="1">
      <c r="A11" s="100">
        <v>750</v>
      </c>
      <c r="B11" s="101"/>
      <c r="C11" s="102"/>
      <c r="D11" s="103" t="s">
        <v>182</v>
      </c>
      <c r="E11" s="104"/>
    </row>
    <row r="12" spans="1:5" ht="24" customHeight="1">
      <c r="A12" s="100"/>
      <c r="B12" s="105">
        <v>75011</v>
      </c>
      <c r="C12" s="102"/>
      <c r="D12" s="103" t="s">
        <v>183</v>
      </c>
      <c r="E12" s="104"/>
    </row>
    <row r="13" spans="1:5" ht="87.75" customHeight="1" thickBot="1">
      <c r="A13" s="106"/>
      <c r="B13" s="107"/>
      <c r="C13" s="108">
        <v>2350</v>
      </c>
      <c r="D13" s="109" t="s">
        <v>184</v>
      </c>
      <c r="E13" s="110">
        <v>9100</v>
      </c>
    </row>
    <row r="16" ht="12.75">
      <c r="D16" s="263" t="s">
        <v>193</v>
      </c>
    </row>
    <row r="17" ht="12.75">
      <c r="D17" s="263" t="s">
        <v>195</v>
      </c>
    </row>
    <row r="18" ht="12.75">
      <c r="D18" s="263" t="s">
        <v>196</v>
      </c>
    </row>
  </sheetData>
  <sheetProtection/>
  <mergeCells count="5">
    <mergeCell ref="E7:E9"/>
    <mergeCell ref="A7:A8"/>
    <mergeCell ref="B7:B8"/>
    <mergeCell ref="C7:C8"/>
    <mergeCell ref="D7:D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view="pageLayout" workbookViewId="0" topLeftCell="C1">
      <selection activeCell="N3" sqref="N3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375" style="1" customWidth="1"/>
    <col min="5" max="5" width="27.125" style="1" customWidth="1"/>
    <col min="6" max="6" width="12.00390625" style="1" customWidth="1"/>
    <col min="7" max="7" width="12.75390625" style="1" customWidth="1"/>
    <col min="8" max="9" width="10.125" style="1" customWidth="1"/>
    <col min="10" max="10" width="13.125" style="1" customWidth="1"/>
    <col min="11" max="11" width="14.375" style="1" customWidth="1"/>
    <col min="12" max="12" width="16.75390625" style="1" customWidth="1"/>
    <col min="13" max="16384" width="9.125" style="1" customWidth="1"/>
  </cols>
  <sheetData>
    <row r="1" spans="1:12" ht="18">
      <c r="A1" s="280" t="s">
        <v>161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</row>
    <row r="2" spans="1:12" ht="10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7" t="s">
        <v>38</v>
      </c>
    </row>
    <row r="3" spans="1:12" s="30" customFormat="1" ht="19.5" customHeight="1">
      <c r="A3" s="279" t="s">
        <v>55</v>
      </c>
      <c r="B3" s="279" t="s">
        <v>2</v>
      </c>
      <c r="C3" s="279" t="s">
        <v>37</v>
      </c>
      <c r="D3" s="279" t="s">
        <v>106</v>
      </c>
      <c r="E3" s="278" t="s">
        <v>110</v>
      </c>
      <c r="F3" s="278" t="s">
        <v>102</v>
      </c>
      <c r="G3" s="278" t="s">
        <v>66</v>
      </c>
      <c r="H3" s="278"/>
      <c r="I3" s="278"/>
      <c r="J3" s="278"/>
      <c r="K3" s="278"/>
      <c r="L3" s="278" t="s">
        <v>107</v>
      </c>
    </row>
    <row r="4" spans="1:12" s="30" customFormat="1" ht="19.5" customHeight="1">
      <c r="A4" s="279"/>
      <c r="B4" s="279"/>
      <c r="C4" s="279"/>
      <c r="D4" s="279"/>
      <c r="E4" s="278"/>
      <c r="F4" s="278"/>
      <c r="G4" s="278" t="s">
        <v>162</v>
      </c>
      <c r="H4" s="278" t="s">
        <v>136</v>
      </c>
      <c r="I4" s="278"/>
      <c r="J4" s="278"/>
      <c r="K4" s="278"/>
      <c r="L4" s="278"/>
    </row>
    <row r="5" spans="1:12" s="30" customFormat="1" ht="29.25" customHeight="1">
      <c r="A5" s="279"/>
      <c r="B5" s="279"/>
      <c r="C5" s="279"/>
      <c r="D5" s="279"/>
      <c r="E5" s="278"/>
      <c r="F5" s="278"/>
      <c r="G5" s="278"/>
      <c r="H5" s="278" t="s">
        <v>108</v>
      </c>
      <c r="I5" s="278" t="s">
        <v>89</v>
      </c>
      <c r="J5" s="278" t="s">
        <v>111</v>
      </c>
      <c r="K5" s="278" t="s">
        <v>90</v>
      </c>
      <c r="L5" s="278"/>
    </row>
    <row r="6" spans="1:12" s="30" customFormat="1" ht="19.5" customHeight="1">
      <c r="A6" s="279"/>
      <c r="B6" s="279"/>
      <c r="C6" s="279"/>
      <c r="D6" s="279"/>
      <c r="E6" s="278"/>
      <c r="F6" s="278"/>
      <c r="G6" s="278"/>
      <c r="H6" s="278"/>
      <c r="I6" s="278"/>
      <c r="J6" s="278"/>
      <c r="K6" s="278"/>
      <c r="L6" s="278"/>
    </row>
    <row r="7" spans="1:12" s="30" customFormat="1" ht="19.5" customHeight="1">
      <c r="A7" s="279"/>
      <c r="B7" s="279"/>
      <c r="C7" s="279"/>
      <c r="D7" s="279"/>
      <c r="E7" s="278"/>
      <c r="F7" s="278"/>
      <c r="G7" s="278"/>
      <c r="H7" s="278"/>
      <c r="I7" s="278"/>
      <c r="J7" s="278"/>
      <c r="K7" s="278"/>
      <c r="L7" s="278"/>
    </row>
    <row r="8" spans="1:12" ht="7.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15">
        <v>12</v>
      </c>
    </row>
    <row r="9" spans="1:12" ht="114" customHeight="1">
      <c r="A9" s="23" t="s">
        <v>12</v>
      </c>
      <c r="B9" s="23">
        <v>600</v>
      </c>
      <c r="C9" s="23">
        <v>60016</v>
      </c>
      <c r="D9" s="23">
        <v>6050</v>
      </c>
      <c r="E9" s="59" t="s">
        <v>230</v>
      </c>
      <c r="F9" s="245">
        <f>G9</f>
        <v>250000</v>
      </c>
      <c r="G9" s="245">
        <f>H9</f>
        <v>250000</v>
      </c>
      <c r="H9" s="245">
        <v>250000</v>
      </c>
      <c r="I9" s="17"/>
      <c r="J9" s="59" t="s">
        <v>109</v>
      </c>
      <c r="K9" s="17"/>
      <c r="L9" s="17" t="s">
        <v>233</v>
      </c>
    </row>
    <row r="10" spans="1:12" ht="111.75" customHeight="1">
      <c r="A10" s="264" t="s">
        <v>13</v>
      </c>
      <c r="B10" s="24">
        <v>600</v>
      </c>
      <c r="C10" s="24">
        <v>60016</v>
      </c>
      <c r="D10" s="24">
        <v>6050</v>
      </c>
      <c r="E10" s="246" t="s">
        <v>231</v>
      </c>
      <c r="F10" s="251">
        <v>9500</v>
      </c>
      <c r="G10" s="251">
        <f>H10</f>
        <v>9500</v>
      </c>
      <c r="H10" s="251">
        <v>9500</v>
      </c>
      <c r="I10" s="18"/>
      <c r="J10" s="65" t="s">
        <v>109</v>
      </c>
      <c r="K10" s="18"/>
      <c r="L10" s="17" t="s">
        <v>233</v>
      </c>
    </row>
    <row r="11" spans="1:12" ht="51">
      <c r="A11" s="23" t="s">
        <v>14</v>
      </c>
      <c r="B11" s="24">
        <v>600</v>
      </c>
      <c r="C11" s="24">
        <v>60016</v>
      </c>
      <c r="D11" s="24">
        <v>6050</v>
      </c>
      <c r="E11" s="246" t="s">
        <v>232</v>
      </c>
      <c r="F11" s="251">
        <v>9254.05</v>
      </c>
      <c r="G11" s="251">
        <f>H11</f>
        <v>9254.05</v>
      </c>
      <c r="H11" s="251">
        <v>9254.05</v>
      </c>
      <c r="I11" s="18"/>
      <c r="J11" s="66" t="s">
        <v>109</v>
      </c>
      <c r="K11" s="18"/>
      <c r="L11" s="17" t="s">
        <v>233</v>
      </c>
    </row>
    <row r="12" spans="1:12" ht="22.5" customHeight="1">
      <c r="A12" s="277" t="s">
        <v>99</v>
      </c>
      <c r="B12" s="277"/>
      <c r="C12" s="277"/>
      <c r="D12" s="277"/>
      <c r="E12" s="277"/>
      <c r="F12" s="257">
        <f aca="true" t="shared" si="0" ref="F12:K12">SUM(F9:F11)</f>
        <v>268754.05</v>
      </c>
      <c r="G12" s="257">
        <f t="shared" si="0"/>
        <v>268754.05</v>
      </c>
      <c r="H12" s="257">
        <f t="shared" si="0"/>
        <v>268754.05</v>
      </c>
      <c r="I12" s="258">
        <f t="shared" si="0"/>
        <v>0</v>
      </c>
      <c r="J12" s="258">
        <f t="shared" si="0"/>
        <v>0</v>
      </c>
      <c r="K12" s="258">
        <f t="shared" si="0"/>
        <v>0</v>
      </c>
      <c r="L12" s="51" t="s">
        <v>44</v>
      </c>
    </row>
    <row r="14" ht="12.75">
      <c r="A14" s="1" t="s">
        <v>64</v>
      </c>
    </row>
    <row r="15" ht="12.75">
      <c r="A15" s="1" t="s">
        <v>61</v>
      </c>
    </row>
    <row r="16" ht="12.75">
      <c r="A16" s="1" t="s">
        <v>62</v>
      </c>
    </row>
    <row r="17" ht="12.75">
      <c r="A17" s="1" t="s">
        <v>63</v>
      </c>
    </row>
    <row r="19" ht="12.75">
      <c r="A19" s="57" t="s">
        <v>138</v>
      </c>
    </row>
    <row r="20" ht="12.75">
      <c r="A20" s="57"/>
    </row>
    <row r="21" ht="12.75">
      <c r="A21" s="252" t="s">
        <v>236</v>
      </c>
    </row>
    <row r="23" spans="10:11" ht="12.75">
      <c r="J23" s="253" t="s">
        <v>246</v>
      </c>
      <c r="K23" s="253"/>
    </row>
    <row r="24" spans="10:11" ht="12.75">
      <c r="J24" s="276" t="s">
        <v>196</v>
      </c>
      <c r="K24" s="276"/>
    </row>
  </sheetData>
  <sheetProtection/>
  <mergeCells count="17">
    <mergeCell ref="J24:K24"/>
    <mergeCell ref="A12:E12"/>
    <mergeCell ref="A1:L1"/>
    <mergeCell ref="A3:A7"/>
    <mergeCell ref="B3:B7"/>
    <mergeCell ref="C3:C7"/>
    <mergeCell ref="E3:E7"/>
    <mergeCell ref="G3:K3"/>
    <mergeCell ref="L3:L7"/>
    <mergeCell ref="G4:G7"/>
    <mergeCell ref="D3:D7"/>
    <mergeCell ref="F3:F7"/>
    <mergeCell ref="H4:K4"/>
    <mergeCell ref="H5:H7"/>
    <mergeCell ref="I5:I7"/>
    <mergeCell ref="J5:J7"/>
    <mergeCell ref="K5:K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75" r:id="rId1"/>
  <headerFooter alignWithMargins="0">
    <oddHeader>&amp;R&amp;9Załącznik nr &amp;A
do uchwały Rady Gminy nr 149/XIX/2008
z dnia 29.12.2008 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25"/>
  <sheetViews>
    <sheetView view="pageLayout" workbookViewId="0" topLeftCell="A1">
      <selection activeCell="M2" sqref="M2"/>
    </sheetView>
  </sheetViews>
  <sheetFormatPr defaultColWidth="10.25390625" defaultRowHeight="12.75"/>
  <cols>
    <col min="1" max="1" width="3.625" style="10" bestFit="1" customWidth="1"/>
    <col min="2" max="2" width="17.75390625" style="10" customWidth="1"/>
    <col min="3" max="3" width="13.00390625" style="10" customWidth="1"/>
    <col min="4" max="4" width="10.625" style="10" customWidth="1"/>
    <col min="5" max="5" width="12.00390625" style="10" customWidth="1"/>
    <col min="6" max="7" width="10.625" style="10" bestFit="1" customWidth="1"/>
    <col min="8" max="8" width="10.25390625" style="10" customWidth="1"/>
    <col min="9" max="9" width="10.125" style="10" customWidth="1"/>
    <col min="10" max="10" width="7.625" style="10" customWidth="1"/>
    <col min="11" max="11" width="5.25390625" style="10" customWidth="1"/>
    <col min="12" max="12" width="9.75390625" style="10" customWidth="1"/>
    <col min="13" max="13" width="11.75390625" style="10" customWidth="1"/>
    <col min="14" max="14" width="8.00390625" style="10" customWidth="1"/>
    <col min="15" max="15" width="7.00390625" style="10" customWidth="1"/>
    <col min="16" max="16" width="6.375" style="10" customWidth="1"/>
    <col min="17" max="17" width="10.375" style="10" customWidth="1"/>
    <col min="18" max="16384" width="10.25390625" style="10" customWidth="1"/>
  </cols>
  <sheetData>
    <row r="1" spans="1:17" ht="12.75">
      <c r="A1" s="311" t="s">
        <v>164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</row>
    <row r="3" spans="1:17" ht="11.25">
      <c r="A3" s="289" t="s">
        <v>55</v>
      </c>
      <c r="B3" s="289" t="s">
        <v>67</v>
      </c>
      <c r="C3" s="287" t="s">
        <v>68</v>
      </c>
      <c r="D3" s="287" t="s">
        <v>137</v>
      </c>
      <c r="E3" s="287" t="s">
        <v>95</v>
      </c>
      <c r="F3" s="289" t="s">
        <v>6</v>
      </c>
      <c r="G3" s="289"/>
      <c r="H3" s="289" t="s">
        <v>66</v>
      </c>
      <c r="I3" s="289"/>
      <c r="J3" s="289"/>
      <c r="K3" s="289"/>
      <c r="L3" s="289"/>
      <c r="M3" s="289"/>
      <c r="N3" s="289"/>
      <c r="O3" s="289"/>
      <c r="P3" s="289"/>
      <c r="Q3" s="289"/>
    </row>
    <row r="4" spans="1:17" ht="11.25">
      <c r="A4" s="289"/>
      <c r="B4" s="289"/>
      <c r="C4" s="287"/>
      <c r="D4" s="287"/>
      <c r="E4" s="287"/>
      <c r="F4" s="287" t="s">
        <v>92</v>
      </c>
      <c r="G4" s="287" t="s">
        <v>93</v>
      </c>
      <c r="H4" s="289" t="s">
        <v>53</v>
      </c>
      <c r="I4" s="289"/>
      <c r="J4" s="289"/>
      <c r="K4" s="289"/>
      <c r="L4" s="289"/>
      <c r="M4" s="289"/>
      <c r="N4" s="289"/>
      <c r="O4" s="289"/>
      <c r="P4" s="289"/>
      <c r="Q4" s="289"/>
    </row>
    <row r="5" spans="1:17" ht="11.25">
      <c r="A5" s="289"/>
      <c r="B5" s="289"/>
      <c r="C5" s="287"/>
      <c r="D5" s="287"/>
      <c r="E5" s="287"/>
      <c r="F5" s="287"/>
      <c r="G5" s="287"/>
      <c r="H5" s="287" t="s">
        <v>70</v>
      </c>
      <c r="I5" s="289" t="s">
        <v>71</v>
      </c>
      <c r="J5" s="289"/>
      <c r="K5" s="289"/>
      <c r="L5" s="289"/>
      <c r="M5" s="289"/>
      <c r="N5" s="289"/>
      <c r="O5" s="289"/>
      <c r="P5" s="289"/>
      <c r="Q5" s="289"/>
    </row>
    <row r="6" spans="1:17" ht="14.25" customHeight="1">
      <c r="A6" s="289"/>
      <c r="B6" s="289"/>
      <c r="C6" s="287"/>
      <c r="D6" s="287"/>
      <c r="E6" s="287"/>
      <c r="F6" s="287"/>
      <c r="G6" s="287"/>
      <c r="H6" s="287"/>
      <c r="I6" s="289" t="s">
        <v>249</v>
      </c>
      <c r="J6" s="289"/>
      <c r="K6" s="289"/>
      <c r="L6" s="289"/>
      <c r="M6" s="289" t="s">
        <v>69</v>
      </c>
      <c r="N6" s="289"/>
      <c r="O6" s="289"/>
      <c r="P6" s="289"/>
      <c r="Q6" s="289"/>
    </row>
    <row r="7" spans="1:17" ht="12.75" customHeight="1">
      <c r="A7" s="289"/>
      <c r="B7" s="289"/>
      <c r="C7" s="287"/>
      <c r="D7" s="287"/>
      <c r="E7" s="287"/>
      <c r="F7" s="287"/>
      <c r="G7" s="287"/>
      <c r="H7" s="287"/>
      <c r="I7" s="287" t="s">
        <v>72</v>
      </c>
      <c r="J7" s="289" t="s">
        <v>73</v>
      </c>
      <c r="K7" s="289"/>
      <c r="L7" s="289"/>
      <c r="M7" s="287" t="s">
        <v>74</v>
      </c>
      <c r="N7" s="287" t="s">
        <v>73</v>
      </c>
      <c r="O7" s="287"/>
      <c r="P7" s="287"/>
      <c r="Q7" s="287"/>
    </row>
    <row r="8" spans="1:17" ht="48" customHeight="1">
      <c r="A8" s="289"/>
      <c r="B8" s="289"/>
      <c r="C8" s="287"/>
      <c r="D8" s="287"/>
      <c r="E8" s="287"/>
      <c r="F8" s="287"/>
      <c r="G8" s="287"/>
      <c r="H8" s="287"/>
      <c r="I8" s="287"/>
      <c r="J8" s="29" t="s">
        <v>94</v>
      </c>
      <c r="K8" s="29" t="s">
        <v>75</v>
      </c>
      <c r="L8" s="29" t="s">
        <v>250</v>
      </c>
      <c r="M8" s="287"/>
      <c r="N8" s="29" t="s">
        <v>165</v>
      </c>
      <c r="O8" s="29" t="s">
        <v>234</v>
      </c>
      <c r="P8" s="29" t="s">
        <v>75</v>
      </c>
      <c r="Q8" s="29" t="s">
        <v>166</v>
      </c>
    </row>
    <row r="9" spans="1:17" ht="7.5" customHeight="1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  <c r="M9" s="11">
        <v>13</v>
      </c>
      <c r="N9" s="11">
        <v>14</v>
      </c>
      <c r="O9" s="11">
        <v>15</v>
      </c>
      <c r="P9" s="11">
        <v>16</v>
      </c>
      <c r="Q9" s="11">
        <v>17</v>
      </c>
    </row>
    <row r="10" spans="1:17" s="52" customFormat="1" ht="21">
      <c r="A10" s="118" t="s">
        <v>186</v>
      </c>
      <c r="B10" s="119" t="s">
        <v>76</v>
      </c>
      <c r="C10" s="309"/>
      <c r="D10" s="310"/>
      <c r="E10" s="120">
        <f>E14</f>
        <v>5152196.77</v>
      </c>
      <c r="F10" s="120">
        <f aca="true" t="shared" si="0" ref="F10:P10">F14</f>
        <v>772829.53</v>
      </c>
      <c r="G10" s="120">
        <f t="shared" si="0"/>
        <v>4379367.24</v>
      </c>
      <c r="H10" s="120">
        <f t="shared" si="0"/>
        <v>2808953.88</v>
      </c>
      <c r="I10" s="120">
        <f t="shared" si="0"/>
        <v>421343.09</v>
      </c>
      <c r="J10" s="120">
        <f t="shared" si="0"/>
        <v>0</v>
      </c>
      <c r="K10" s="120">
        <f t="shared" si="0"/>
        <v>0</v>
      </c>
      <c r="L10" s="120">
        <f t="shared" si="0"/>
        <v>421343.09</v>
      </c>
      <c r="M10" s="120">
        <f>Q10</f>
        <v>2387610.79</v>
      </c>
      <c r="N10" s="120">
        <f t="shared" si="0"/>
        <v>0</v>
      </c>
      <c r="O10" s="120" t="s">
        <v>235</v>
      </c>
      <c r="P10" s="120">
        <f t="shared" si="0"/>
        <v>0</v>
      </c>
      <c r="Q10" s="120">
        <v>2387610.79</v>
      </c>
    </row>
    <row r="11" spans="1:17" ht="11.25">
      <c r="A11" s="290" t="s">
        <v>77</v>
      </c>
      <c r="B11" s="122" t="s">
        <v>187</v>
      </c>
      <c r="C11" s="291"/>
      <c r="D11" s="292"/>
      <c r="E11" s="292"/>
      <c r="F11" s="292"/>
      <c r="G11" s="292"/>
      <c r="H11" s="292"/>
      <c r="I11" s="292"/>
      <c r="J11" s="292"/>
      <c r="K11" s="292"/>
      <c r="L11" s="292"/>
      <c r="M11" s="292"/>
      <c r="N11" s="292"/>
      <c r="O11" s="292"/>
      <c r="P11" s="292"/>
      <c r="Q11" s="293"/>
    </row>
    <row r="12" spans="1:17" ht="11.25">
      <c r="A12" s="290"/>
      <c r="B12" s="122" t="s">
        <v>188</v>
      </c>
      <c r="C12" s="294"/>
      <c r="D12" s="295"/>
      <c r="E12" s="295"/>
      <c r="F12" s="295"/>
      <c r="G12" s="295"/>
      <c r="H12" s="295"/>
      <c r="I12" s="295"/>
      <c r="J12" s="295"/>
      <c r="K12" s="295"/>
      <c r="L12" s="295"/>
      <c r="M12" s="295"/>
      <c r="N12" s="295"/>
      <c r="O12" s="295"/>
      <c r="P12" s="295"/>
      <c r="Q12" s="296"/>
    </row>
    <row r="13" spans="1:17" ht="11.25">
      <c r="A13" s="290"/>
      <c r="B13" s="122" t="s">
        <v>189</v>
      </c>
      <c r="C13" s="297"/>
      <c r="D13" s="298"/>
      <c r="E13" s="298"/>
      <c r="F13" s="298"/>
      <c r="G13" s="298"/>
      <c r="H13" s="298"/>
      <c r="I13" s="298"/>
      <c r="J13" s="298"/>
      <c r="K13" s="298"/>
      <c r="L13" s="298"/>
      <c r="M13" s="298"/>
      <c r="N13" s="298"/>
      <c r="O13" s="298"/>
      <c r="P13" s="298"/>
      <c r="Q13" s="299"/>
    </row>
    <row r="14" spans="1:17" ht="90">
      <c r="A14" s="290"/>
      <c r="B14" s="248" t="s">
        <v>197</v>
      </c>
      <c r="C14" s="121"/>
      <c r="D14" s="121" t="s">
        <v>190</v>
      </c>
      <c r="E14" s="249">
        <v>5152196.77</v>
      </c>
      <c r="F14" s="249">
        <v>772829.53</v>
      </c>
      <c r="G14" s="249">
        <v>4379367.24</v>
      </c>
      <c r="H14" s="249">
        <f>I14+M14</f>
        <v>2808953.88</v>
      </c>
      <c r="I14" s="249">
        <f>J14+K14+L14</f>
        <v>421343.09</v>
      </c>
      <c r="J14" s="249">
        <v>0</v>
      </c>
      <c r="K14" s="250">
        <v>0</v>
      </c>
      <c r="L14" s="241">
        <v>421343.09</v>
      </c>
      <c r="M14" s="126">
        <f>Q14</f>
        <v>2387610.79</v>
      </c>
      <c r="N14" s="249">
        <v>0</v>
      </c>
      <c r="O14" s="249">
        <v>0</v>
      </c>
      <c r="P14" s="249">
        <v>0</v>
      </c>
      <c r="Q14" s="249">
        <v>2387610.79</v>
      </c>
    </row>
    <row r="15" spans="1:17" ht="11.25">
      <c r="A15" s="290"/>
      <c r="B15" s="124" t="s">
        <v>191</v>
      </c>
      <c r="C15" s="291"/>
      <c r="D15" s="293"/>
      <c r="E15" s="123"/>
      <c r="F15" s="123"/>
      <c r="G15" s="123">
        <v>0</v>
      </c>
      <c r="H15" s="300"/>
      <c r="I15" s="301"/>
      <c r="J15" s="301"/>
      <c r="K15" s="301"/>
      <c r="L15" s="301"/>
      <c r="M15" s="301"/>
      <c r="N15" s="301"/>
      <c r="O15" s="301"/>
      <c r="P15" s="301"/>
      <c r="Q15" s="302"/>
    </row>
    <row r="16" spans="1:17" ht="11.25">
      <c r="A16" s="290"/>
      <c r="B16" s="124">
        <v>2005</v>
      </c>
      <c r="C16" s="294"/>
      <c r="D16" s="296"/>
      <c r="E16" s="123"/>
      <c r="F16" s="123"/>
      <c r="G16" s="123">
        <f>604833-604833</f>
        <v>0</v>
      </c>
      <c r="H16" s="303"/>
      <c r="I16" s="304"/>
      <c r="J16" s="304"/>
      <c r="K16" s="304"/>
      <c r="L16" s="304"/>
      <c r="M16" s="304"/>
      <c r="N16" s="304"/>
      <c r="O16" s="304"/>
      <c r="P16" s="304"/>
      <c r="Q16" s="305"/>
    </row>
    <row r="17" spans="1:17" ht="11.25">
      <c r="A17" s="290"/>
      <c r="B17" s="124">
        <v>2006</v>
      </c>
      <c r="C17" s="294"/>
      <c r="D17" s="296"/>
      <c r="E17" s="123"/>
      <c r="F17" s="123"/>
      <c r="G17" s="123">
        <v>0</v>
      </c>
      <c r="H17" s="303"/>
      <c r="I17" s="304"/>
      <c r="J17" s="304"/>
      <c r="K17" s="304"/>
      <c r="L17" s="304"/>
      <c r="M17" s="304"/>
      <c r="N17" s="304"/>
      <c r="O17" s="304"/>
      <c r="P17" s="304"/>
      <c r="Q17" s="305"/>
    </row>
    <row r="18" spans="1:17" ht="11.25">
      <c r="A18" s="290"/>
      <c r="B18" s="124">
        <v>2007</v>
      </c>
      <c r="C18" s="294"/>
      <c r="D18" s="296"/>
      <c r="E18" s="126">
        <f>F18+G18</f>
        <v>91256</v>
      </c>
      <c r="F18" s="126">
        <v>13688.4</v>
      </c>
      <c r="G18" s="126">
        <v>77567.6</v>
      </c>
      <c r="H18" s="303"/>
      <c r="I18" s="304"/>
      <c r="J18" s="304"/>
      <c r="K18" s="304"/>
      <c r="L18" s="304"/>
      <c r="M18" s="304"/>
      <c r="N18" s="304"/>
      <c r="O18" s="304"/>
      <c r="P18" s="304"/>
      <c r="Q18" s="305"/>
    </row>
    <row r="19" spans="1:17" ht="11.25">
      <c r="A19" s="290"/>
      <c r="B19" s="125">
        <v>2008</v>
      </c>
      <c r="C19" s="294"/>
      <c r="D19" s="296"/>
      <c r="E19" s="126">
        <f>F19+G19</f>
        <v>33771</v>
      </c>
      <c r="F19" s="242">
        <v>5065.65</v>
      </c>
      <c r="G19" s="243">
        <v>28705.35</v>
      </c>
      <c r="H19" s="303"/>
      <c r="I19" s="304"/>
      <c r="J19" s="304"/>
      <c r="K19" s="304"/>
      <c r="L19" s="304"/>
      <c r="M19" s="304"/>
      <c r="N19" s="304"/>
      <c r="O19" s="304"/>
      <c r="P19" s="304"/>
      <c r="Q19" s="305"/>
    </row>
    <row r="20" spans="1:17" ht="11.25">
      <c r="A20" s="290"/>
      <c r="B20" s="124">
        <v>2009</v>
      </c>
      <c r="C20" s="294"/>
      <c r="D20" s="296"/>
      <c r="E20" s="126">
        <f>F20+G20</f>
        <v>2808953.88</v>
      </c>
      <c r="F20" s="247">
        <v>421343.09</v>
      </c>
      <c r="G20" s="247">
        <v>2387610.79</v>
      </c>
      <c r="H20" s="303"/>
      <c r="I20" s="304"/>
      <c r="J20" s="304"/>
      <c r="K20" s="304"/>
      <c r="L20" s="304"/>
      <c r="M20" s="304"/>
      <c r="N20" s="304"/>
      <c r="O20" s="304"/>
      <c r="P20" s="304"/>
      <c r="Q20" s="305"/>
    </row>
    <row r="21" spans="1:17" ht="11.25">
      <c r="A21" s="290"/>
      <c r="B21" s="124">
        <v>2010</v>
      </c>
      <c r="C21" s="297"/>
      <c r="D21" s="299"/>
      <c r="E21" s="126">
        <f>F21+G21</f>
        <v>2218215.89</v>
      </c>
      <c r="F21" s="126">
        <v>332732.39</v>
      </c>
      <c r="G21" s="126">
        <v>1885483.5</v>
      </c>
      <c r="H21" s="306"/>
      <c r="I21" s="307"/>
      <c r="J21" s="307"/>
      <c r="K21" s="307"/>
      <c r="L21" s="307"/>
      <c r="M21" s="307"/>
      <c r="N21" s="307"/>
      <c r="O21" s="307"/>
      <c r="P21" s="307"/>
      <c r="Q21" s="308"/>
    </row>
    <row r="22" spans="1:17" ht="12.75">
      <c r="A22"/>
      <c r="B22" s="127"/>
      <c r="C22" s="127"/>
      <c r="D22" s="127"/>
      <c r="E22" s="127"/>
      <c r="F22" s="128"/>
      <c r="G22" s="127"/>
      <c r="H22" s="129"/>
      <c r="I22" s="129"/>
      <c r="J22" s="129"/>
      <c r="K22" s="129"/>
      <c r="L22" s="129"/>
      <c r="M22" s="288" t="s">
        <v>193</v>
      </c>
      <c r="N22" s="288"/>
      <c r="O22" s="288"/>
      <c r="P22" s="127"/>
      <c r="Q22" s="129"/>
    </row>
    <row r="23" spans="1:17" ht="12">
      <c r="A23" s="130"/>
      <c r="B23" s="58" t="s">
        <v>194</v>
      </c>
      <c r="C23" s="58"/>
      <c r="D23" s="58"/>
      <c r="E23" s="58"/>
      <c r="F23" s="131"/>
      <c r="G23" s="130"/>
      <c r="H23" s="132"/>
      <c r="I23" s="132"/>
      <c r="J23" s="132"/>
      <c r="K23" s="132"/>
      <c r="L23" s="132"/>
      <c r="M23" s="288" t="s">
        <v>195</v>
      </c>
      <c r="N23" s="288"/>
      <c r="O23" s="288"/>
      <c r="P23" s="130"/>
      <c r="Q23" s="132"/>
    </row>
    <row r="24" spans="1:17" ht="12.75">
      <c r="A24"/>
      <c r="B24" s="127"/>
      <c r="C24" s="127"/>
      <c r="D24" s="127"/>
      <c r="E24" s="127"/>
      <c r="F24" s="128"/>
      <c r="G24" s="127"/>
      <c r="H24" s="129"/>
      <c r="I24" s="129"/>
      <c r="J24" s="129" t="s">
        <v>192</v>
      </c>
      <c r="K24" s="129"/>
      <c r="L24" s="129"/>
      <c r="M24" s="288" t="s">
        <v>196</v>
      </c>
      <c r="N24" s="288"/>
      <c r="O24" s="288"/>
      <c r="P24" s="127"/>
      <c r="Q24" s="129"/>
    </row>
    <row r="25" spans="13:15" ht="11.25">
      <c r="M25" s="52"/>
      <c r="N25" s="52"/>
      <c r="O25" s="52"/>
    </row>
  </sheetData>
  <sheetProtection/>
  <mergeCells count="27">
    <mergeCell ref="A1:Q1"/>
    <mergeCell ref="H4:Q4"/>
    <mergeCell ref="F3:G3"/>
    <mergeCell ref="E3:E8"/>
    <mergeCell ref="A3:A8"/>
    <mergeCell ref="H5:H8"/>
    <mergeCell ref="D3:D8"/>
    <mergeCell ref="N7:Q7"/>
    <mergeCell ref="I6:L6"/>
    <mergeCell ref="M7:M8"/>
    <mergeCell ref="A11:A21"/>
    <mergeCell ref="C11:Q13"/>
    <mergeCell ref="C15:D21"/>
    <mergeCell ref="H15:Q21"/>
    <mergeCell ref="C10:D10"/>
    <mergeCell ref="B3:B8"/>
    <mergeCell ref="G4:G8"/>
    <mergeCell ref="I5:Q5"/>
    <mergeCell ref="I7:I8"/>
    <mergeCell ref="F4:F8"/>
    <mergeCell ref="C3:C8"/>
    <mergeCell ref="M22:O22"/>
    <mergeCell ref="M23:O23"/>
    <mergeCell ref="M24:O24"/>
    <mergeCell ref="H3:Q3"/>
    <mergeCell ref="M6:Q6"/>
    <mergeCell ref="J7:L7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&amp;R&amp;9Załącznik nr &amp;A
do uchwały Rady Gminy nr 149/XIX/2008
z dnia 29.12.2008 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showGridLines="0" view="pageLayout" workbookViewId="0" topLeftCell="A1">
      <selection activeCell="D17" sqref="D17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314" t="s">
        <v>167</v>
      </c>
      <c r="B1" s="314"/>
      <c r="C1" s="314"/>
      <c r="D1" s="314"/>
    </row>
    <row r="2" ht="6.75" customHeight="1">
      <c r="A2" s="14"/>
    </row>
    <row r="3" ht="12.75">
      <c r="D3" s="8" t="s">
        <v>38</v>
      </c>
    </row>
    <row r="4" spans="1:4" ht="15" customHeight="1">
      <c r="A4" s="279" t="s">
        <v>55</v>
      </c>
      <c r="B4" s="279" t="s">
        <v>5</v>
      </c>
      <c r="C4" s="278" t="s">
        <v>56</v>
      </c>
      <c r="D4" s="278" t="s">
        <v>168</v>
      </c>
    </row>
    <row r="5" spans="1:4" ht="15" customHeight="1">
      <c r="A5" s="279"/>
      <c r="B5" s="279"/>
      <c r="C5" s="279"/>
      <c r="D5" s="278"/>
    </row>
    <row r="6" spans="1:4" ht="15.75" customHeight="1">
      <c r="A6" s="279"/>
      <c r="B6" s="279"/>
      <c r="C6" s="279"/>
      <c r="D6" s="278"/>
    </row>
    <row r="7" spans="1:4" s="84" customFormat="1" ht="9.75" customHeight="1">
      <c r="A7" s="82">
        <v>1</v>
      </c>
      <c r="B7" s="82">
        <v>2</v>
      </c>
      <c r="C7" s="82">
        <v>3</v>
      </c>
      <c r="D7" s="83">
        <v>4</v>
      </c>
    </row>
    <row r="8" spans="1:4" s="53" customFormat="1" ht="13.5" customHeight="1">
      <c r="A8" s="69" t="s">
        <v>12</v>
      </c>
      <c r="B8" s="70" t="s">
        <v>142</v>
      </c>
      <c r="C8" s="69"/>
      <c r="D8" s="142">
        <v>14533845.79</v>
      </c>
    </row>
    <row r="9" spans="1:4" ht="15.75" customHeight="1">
      <c r="A9" s="69" t="s">
        <v>13</v>
      </c>
      <c r="B9" s="70" t="s">
        <v>9</v>
      </c>
      <c r="C9" s="69"/>
      <c r="D9" s="142">
        <v>16176845.79</v>
      </c>
    </row>
    <row r="10" spans="1:4" ht="14.25" customHeight="1">
      <c r="A10" s="69" t="s">
        <v>14</v>
      </c>
      <c r="B10" s="70" t="s">
        <v>144</v>
      </c>
      <c r="C10" s="71"/>
      <c r="D10" s="147">
        <f>D8-D9</f>
        <v>-1643000</v>
      </c>
    </row>
    <row r="11" spans="1:4" ht="18.75" customHeight="1">
      <c r="A11" s="312" t="s">
        <v>24</v>
      </c>
      <c r="B11" s="313"/>
      <c r="C11" s="71"/>
      <c r="D11" s="147">
        <f>SUM(D12:D19)</f>
        <v>1941600</v>
      </c>
    </row>
    <row r="12" spans="1:4" ht="21.75" customHeight="1">
      <c r="A12" s="69" t="s">
        <v>12</v>
      </c>
      <c r="B12" s="72" t="s">
        <v>19</v>
      </c>
      <c r="C12" s="69" t="s">
        <v>25</v>
      </c>
      <c r="D12" s="143"/>
    </row>
    <row r="13" spans="1:4" ht="18.75" customHeight="1">
      <c r="A13" s="73" t="s">
        <v>13</v>
      </c>
      <c r="B13" s="71" t="s">
        <v>20</v>
      </c>
      <c r="C13" s="69" t="s">
        <v>25</v>
      </c>
      <c r="D13" s="144">
        <v>1643000</v>
      </c>
    </row>
    <row r="14" spans="1:4" ht="31.5" customHeight="1">
      <c r="A14" s="69" t="s">
        <v>14</v>
      </c>
      <c r="B14" s="74" t="s">
        <v>96</v>
      </c>
      <c r="C14" s="69" t="s">
        <v>46</v>
      </c>
      <c r="D14" s="143"/>
    </row>
    <row r="15" spans="1:4" ht="15.75" customHeight="1">
      <c r="A15" s="73" t="s">
        <v>1</v>
      </c>
      <c r="B15" s="71" t="s">
        <v>27</v>
      </c>
      <c r="C15" s="69" t="s">
        <v>47</v>
      </c>
      <c r="D15" s="143"/>
    </row>
    <row r="16" spans="1:4" ht="15" customHeight="1">
      <c r="A16" s="69" t="s">
        <v>18</v>
      </c>
      <c r="B16" s="71" t="s">
        <v>97</v>
      </c>
      <c r="C16" s="69" t="s">
        <v>143</v>
      </c>
      <c r="D16" s="143"/>
    </row>
    <row r="17" spans="1:4" ht="16.5" customHeight="1">
      <c r="A17" s="73" t="s">
        <v>21</v>
      </c>
      <c r="B17" s="71" t="s">
        <v>22</v>
      </c>
      <c r="C17" s="69" t="s">
        <v>26</v>
      </c>
      <c r="D17" s="145"/>
    </row>
    <row r="18" spans="1:4" ht="15" customHeight="1">
      <c r="A18" s="69" t="s">
        <v>23</v>
      </c>
      <c r="B18" s="71" t="s">
        <v>119</v>
      </c>
      <c r="C18" s="69" t="s">
        <v>60</v>
      </c>
      <c r="D18" s="142"/>
    </row>
    <row r="19" spans="1:4" ht="15" customHeight="1">
      <c r="A19" s="69" t="s">
        <v>29</v>
      </c>
      <c r="B19" s="76" t="s">
        <v>45</v>
      </c>
      <c r="C19" s="69" t="s">
        <v>28</v>
      </c>
      <c r="D19" s="142">
        <v>298600</v>
      </c>
    </row>
    <row r="20" spans="1:4" ht="18.75" customHeight="1">
      <c r="A20" s="312" t="s">
        <v>98</v>
      </c>
      <c r="B20" s="313"/>
      <c r="C20" s="69"/>
      <c r="D20" s="147">
        <f>SUM(D21:D23)</f>
        <v>298600</v>
      </c>
    </row>
    <row r="21" spans="1:4" ht="16.5" customHeight="1">
      <c r="A21" s="69" t="s">
        <v>12</v>
      </c>
      <c r="B21" s="71" t="s">
        <v>48</v>
      </c>
      <c r="C21" s="69" t="s">
        <v>31</v>
      </c>
      <c r="D21" s="142">
        <v>100000</v>
      </c>
    </row>
    <row r="22" spans="1:4" ht="13.5" customHeight="1">
      <c r="A22" s="73" t="s">
        <v>13</v>
      </c>
      <c r="B22" s="77" t="s">
        <v>30</v>
      </c>
      <c r="C22" s="73" t="s">
        <v>31</v>
      </c>
      <c r="D22" s="146">
        <v>198600</v>
      </c>
    </row>
    <row r="23" spans="1:4" ht="38.25" customHeight="1">
      <c r="A23" s="69" t="s">
        <v>14</v>
      </c>
      <c r="B23" s="78" t="s">
        <v>51</v>
      </c>
      <c r="C23" s="69" t="s">
        <v>52</v>
      </c>
      <c r="D23" s="142"/>
    </row>
    <row r="24" spans="1:4" ht="14.25" customHeight="1">
      <c r="A24" s="73" t="s">
        <v>1</v>
      </c>
      <c r="B24" s="77" t="s">
        <v>49</v>
      </c>
      <c r="C24" s="73" t="s">
        <v>43</v>
      </c>
      <c r="D24" s="77"/>
    </row>
    <row r="25" spans="1:4" ht="15.75" customHeight="1">
      <c r="A25" s="69" t="s">
        <v>18</v>
      </c>
      <c r="B25" s="71" t="s">
        <v>50</v>
      </c>
      <c r="C25" s="69" t="s">
        <v>33</v>
      </c>
      <c r="D25" s="71"/>
    </row>
    <row r="26" spans="1:4" ht="15" customHeight="1">
      <c r="A26" s="79" t="s">
        <v>21</v>
      </c>
      <c r="B26" s="76" t="s">
        <v>120</v>
      </c>
      <c r="C26" s="79" t="s">
        <v>34</v>
      </c>
      <c r="D26" s="75"/>
    </row>
    <row r="27" spans="1:6" ht="16.5" customHeight="1">
      <c r="A27" s="79" t="s">
        <v>23</v>
      </c>
      <c r="B27" s="76" t="s">
        <v>35</v>
      </c>
      <c r="C27" s="80" t="s">
        <v>32</v>
      </c>
      <c r="D27" s="81"/>
      <c r="E27" s="28"/>
      <c r="F27" s="28"/>
    </row>
    <row r="28" spans="1:3" ht="12.75">
      <c r="A28" s="2"/>
      <c r="B28" s="3"/>
      <c r="C28" s="31"/>
    </row>
    <row r="29" spans="1:3" ht="12.75">
      <c r="A29" s="32"/>
      <c r="B29" s="31"/>
      <c r="C29" s="262" t="s">
        <v>247</v>
      </c>
    </row>
    <row r="30" ht="12.75">
      <c r="C30" s="262" t="s">
        <v>195</v>
      </c>
    </row>
    <row r="31" ht="12.75">
      <c r="C31" s="262" t="s">
        <v>196</v>
      </c>
    </row>
  </sheetData>
  <sheetProtection/>
  <mergeCells count="7">
    <mergeCell ref="A11:B11"/>
    <mergeCell ref="A20:B20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5
do uchwały Rady Gminy nr 149/XIX/2008
z dnia 29.12.2008 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4"/>
  <sheetViews>
    <sheetView view="pageLayout" workbookViewId="0" topLeftCell="A6">
      <selection activeCell="C24" sqref="C24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1.625" style="1" customWidth="1"/>
    <col min="6" max="6" width="22.375" style="1" customWidth="1"/>
    <col min="7" max="16384" width="9.125" style="1" customWidth="1"/>
  </cols>
  <sheetData>
    <row r="1" spans="1:6" ht="78" customHeight="1">
      <c r="A1" s="280" t="s">
        <v>176</v>
      </c>
      <c r="B1" s="280"/>
      <c r="C1" s="280"/>
      <c r="D1" s="280"/>
      <c r="E1" s="280"/>
      <c r="F1" s="280"/>
    </row>
    <row r="2" ht="19.5" customHeight="1">
      <c r="F2" s="9" t="s">
        <v>38</v>
      </c>
    </row>
    <row r="3" spans="1:6" ht="19.5" customHeight="1">
      <c r="A3" s="13" t="s">
        <v>55</v>
      </c>
      <c r="B3" s="13" t="s">
        <v>2</v>
      </c>
      <c r="C3" s="13" t="s">
        <v>3</v>
      </c>
      <c r="D3" s="13" t="s">
        <v>106</v>
      </c>
      <c r="E3" s="13" t="s">
        <v>17</v>
      </c>
      <c r="F3" s="13" t="s">
        <v>8</v>
      </c>
    </row>
    <row r="4" spans="1:6" ht="21" customHeight="1" thickBot="1">
      <c r="A4" s="86" t="s">
        <v>11</v>
      </c>
      <c r="B4" s="315" t="s">
        <v>177</v>
      </c>
      <c r="C4" s="316"/>
      <c r="D4" s="316"/>
      <c r="E4" s="316"/>
      <c r="F4" s="317"/>
    </row>
    <row r="5" spans="1:6" ht="71.25" customHeight="1">
      <c r="A5" s="167"/>
      <c r="B5" s="179">
        <v>756</v>
      </c>
      <c r="C5" s="179"/>
      <c r="D5" s="179"/>
      <c r="E5" s="269" t="s">
        <v>214</v>
      </c>
      <c r="F5" s="180">
        <v>57000</v>
      </c>
    </row>
    <row r="6" spans="1:6" ht="52.5" customHeight="1">
      <c r="A6" s="159"/>
      <c r="B6" s="153"/>
      <c r="C6" s="153">
        <v>75618</v>
      </c>
      <c r="D6" s="153"/>
      <c r="E6" s="270" t="s">
        <v>212</v>
      </c>
      <c r="F6" s="160">
        <v>57000</v>
      </c>
    </row>
    <row r="7" spans="1:6" ht="36.75" customHeight="1" thickBot="1">
      <c r="A7" s="181"/>
      <c r="B7" s="88"/>
      <c r="C7" s="88"/>
      <c r="D7" s="182">
        <v>480</v>
      </c>
      <c r="E7" s="183" t="s">
        <v>213</v>
      </c>
      <c r="F7" s="184">
        <v>57000</v>
      </c>
    </row>
    <row r="8" spans="1:6" ht="22.5" customHeight="1" thickBot="1">
      <c r="A8" s="87" t="s">
        <v>15</v>
      </c>
      <c r="B8" s="318" t="s">
        <v>178</v>
      </c>
      <c r="C8" s="319"/>
      <c r="D8" s="319"/>
      <c r="E8" s="319"/>
      <c r="F8" s="320"/>
    </row>
    <row r="9" spans="1:6" ht="25.5" customHeight="1">
      <c r="A9" s="167"/>
      <c r="B9" s="172">
        <v>851</v>
      </c>
      <c r="C9" s="172"/>
      <c r="D9" s="172"/>
      <c r="E9" s="185" t="s">
        <v>203</v>
      </c>
      <c r="F9" s="173">
        <f>F10</f>
        <v>54000</v>
      </c>
    </row>
    <row r="10" spans="1:6" ht="33.75" customHeight="1">
      <c r="A10" s="157"/>
      <c r="B10" s="174"/>
      <c r="C10" s="174">
        <v>85154</v>
      </c>
      <c r="D10" s="174"/>
      <c r="E10" s="186" t="s">
        <v>211</v>
      </c>
      <c r="F10" s="175">
        <f>SUM(F11:F19)</f>
        <v>54000</v>
      </c>
    </row>
    <row r="11" spans="1:6" ht="20.25" customHeight="1">
      <c r="A11" s="157"/>
      <c r="B11" s="85"/>
      <c r="C11" s="85"/>
      <c r="D11" s="165">
        <v>4010</v>
      </c>
      <c r="E11" s="187" t="s">
        <v>204</v>
      </c>
      <c r="F11" s="176">
        <v>20268</v>
      </c>
    </row>
    <row r="12" spans="1:6" ht="21" customHeight="1">
      <c r="A12" s="157"/>
      <c r="B12" s="85"/>
      <c r="C12" s="85"/>
      <c r="D12" s="165">
        <v>4110</v>
      </c>
      <c r="E12" s="187" t="s">
        <v>205</v>
      </c>
      <c r="F12" s="176">
        <v>3061</v>
      </c>
    </row>
    <row r="13" spans="1:6" ht="19.5" customHeight="1">
      <c r="A13" s="157"/>
      <c r="B13" s="85"/>
      <c r="C13" s="85"/>
      <c r="D13" s="165">
        <v>4120</v>
      </c>
      <c r="E13" s="187" t="s">
        <v>206</v>
      </c>
      <c r="F13" s="176">
        <v>500</v>
      </c>
    </row>
    <row r="14" spans="1:6" ht="21" customHeight="1">
      <c r="A14" s="157"/>
      <c r="B14" s="85"/>
      <c r="C14" s="85"/>
      <c r="D14" s="165">
        <v>4170</v>
      </c>
      <c r="E14" s="187" t="s">
        <v>200</v>
      </c>
      <c r="F14" s="176">
        <v>10200</v>
      </c>
    </row>
    <row r="15" spans="1:6" ht="21.75" customHeight="1">
      <c r="A15" s="157"/>
      <c r="B15" s="85"/>
      <c r="C15" s="85"/>
      <c r="D15" s="165">
        <v>4210</v>
      </c>
      <c r="E15" s="187" t="s">
        <v>207</v>
      </c>
      <c r="F15" s="176">
        <v>2400</v>
      </c>
    </row>
    <row r="16" spans="1:6" ht="19.5" customHeight="1">
      <c r="A16" s="159"/>
      <c r="B16" s="21"/>
      <c r="C16" s="21"/>
      <c r="D16" s="165">
        <v>4300</v>
      </c>
      <c r="E16" s="187" t="s">
        <v>199</v>
      </c>
      <c r="F16" s="176">
        <v>16000</v>
      </c>
    </row>
    <row r="17" spans="1:6" ht="24" customHeight="1">
      <c r="A17" s="159"/>
      <c r="B17" s="21"/>
      <c r="C17" s="21"/>
      <c r="D17" s="165">
        <v>4410</v>
      </c>
      <c r="E17" s="187" t="s">
        <v>208</v>
      </c>
      <c r="F17" s="176">
        <v>110</v>
      </c>
    </row>
    <row r="18" spans="1:6" ht="34.5" customHeight="1">
      <c r="A18" s="168"/>
      <c r="B18" s="22"/>
      <c r="C18" s="22"/>
      <c r="D18" s="166">
        <v>4440</v>
      </c>
      <c r="E18" s="188" t="s">
        <v>209</v>
      </c>
      <c r="F18" s="177">
        <v>1361</v>
      </c>
    </row>
    <row r="19" spans="1:6" ht="32.25" thickBot="1">
      <c r="A19" s="169"/>
      <c r="B19" s="170"/>
      <c r="C19" s="170"/>
      <c r="D19" s="171">
        <v>4740</v>
      </c>
      <c r="E19" s="189" t="s">
        <v>210</v>
      </c>
      <c r="F19" s="178">
        <v>100</v>
      </c>
    </row>
    <row r="20" ht="12.75">
      <c r="A20" s="61"/>
    </row>
    <row r="21" ht="12.75">
      <c r="A21" s="57"/>
    </row>
    <row r="22" ht="12.75">
      <c r="F22" s="262" t="s">
        <v>247</v>
      </c>
    </row>
    <row r="23" spans="1:6" ht="12.75">
      <c r="A23" s="57"/>
      <c r="F23" s="262" t="s">
        <v>195</v>
      </c>
    </row>
    <row r="24" ht="12.75">
      <c r="F24" s="262" t="s">
        <v>196</v>
      </c>
    </row>
  </sheetData>
  <sheetProtection/>
  <mergeCells count="3">
    <mergeCell ref="A1:F1"/>
    <mergeCell ref="B4:F4"/>
    <mergeCell ref="B8:F8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149/XIX/2008
z dnia 29.12.2008 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5"/>
  <sheetViews>
    <sheetView view="pageLayout" workbookViewId="0" topLeftCell="A1">
      <selection activeCell="E2" sqref="E2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1.625" style="1" customWidth="1"/>
    <col min="6" max="6" width="22.375" style="1" customWidth="1"/>
    <col min="7" max="16384" width="9.125" style="1" customWidth="1"/>
  </cols>
  <sheetData>
    <row r="1" spans="1:6" ht="78" customHeight="1">
      <c r="A1" s="280" t="s">
        <v>179</v>
      </c>
      <c r="B1" s="280"/>
      <c r="C1" s="280"/>
      <c r="D1" s="280"/>
      <c r="E1" s="280"/>
      <c r="F1" s="280"/>
    </row>
    <row r="2" spans="5:6" ht="19.5" customHeight="1">
      <c r="E2" s="4"/>
      <c r="F2" s="4"/>
    </row>
    <row r="3" ht="19.5" customHeight="1" thickBot="1">
      <c r="F3" s="9" t="s">
        <v>38</v>
      </c>
    </row>
    <row r="4" spans="1:6" ht="19.5" customHeight="1">
      <c r="A4" s="154" t="s">
        <v>55</v>
      </c>
      <c r="B4" s="155" t="s">
        <v>2</v>
      </c>
      <c r="C4" s="155" t="s">
        <v>3</v>
      </c>
      <c r="D4" s="155" t="s">
        <v>106</v>
      </c>
      <c r="E4" s="155" t="s">
        <v>17</v>
      </c>
      <c r="F4" s="156" t="s">
        <v>8</v>
      </c>
    </row>
    <row r="5" spans="1:6" ht="30" customHeight="1">
      <c r="A5" s="157"/>
      <c r="B5" s="152">
        <v>851</v>
      </c>
      <c r="C5" s="152"/>
      <c r="D5" s="152"/>
      <c r="E5" s="152" t="s">
        <v>203</v>
      </c>
      <c r="F5" s="158">
        <v>3000</v>
      </c>
    </row>
    <row r="6" spans="1:6" ht="30" customHeight="1">
      <c r="A6" s="159"/>
      <c r="B6" s="153"/>
      <c r="C6" s="153">
        <v>85153</v>
      </c>
      <c r="D6" s="153"/>
      <c r="E6" s="153" t="s">
        <v>202</v>
      </c>
      <c r="F6" s="160">
        <f>SUM(F7:F9)</f>
        <v>3000</v>
      </c>
    </row>
    <row r="7" spans="1:6" ht="30" customHeight="1">
      <c r="A7" s="159"/>
      <c r="B7" s="21"/>
      <c r="C7" s="21"/>
      <c r="D7" s="21">
        <v>4110</v>
      </c>
      <c r="E7" s="21" t="s">
        <v>201</v>
      </c>
      <c r="F7" s="161">
        <v>263</v>
      </c>
    </row>
    <row r="8" spans="1:6" ht="30" customHeight="1">
      <c r="A8" s="159"/>
      <c r="B8" s="21"/>
      <c r="C8" s="21"/>
      <c r="D8" s="21">
        <v>4170</v>
      </c>
      <c r="E8" s="21" t="s">
        <v>200</v>
      </c>
      <c r="F8" s="161">
        <v>1737</v>
      </c>
    </row>
    <row r="9" spans="1:6" ht="30" customHeight="1" thickBot="1">
      <c r="A9" s="162"/>
      <c r="B9" s="163"/>
      <c r="C9" s="163"/>
      <c r="D9" s="163">
        <v>4300</v>
      </c>
      <c r="E9" s="163" t="s">
        <v>199</v>
      </c>
      <c r="F9" s="164">
        <v>1000</v>
      </c>
    </row>
    <row r="11" ht="12.75">
      <c r="A11" s="61"/>
    </row>
    <row r="12" spans="1:6" ht="12.75">
      <c r="A12" s="57"/>
      <c r="F12" s="262" t="s">
        <v>193</v>
      </c>
    </row>
    <row r="13" ht="12.75">
      <c r="F13" s="262" t="s">
        <v>195</v>
      </c>
    </row>
    <row r="14" spans="1:6" ht="12.75">
      <c r="A14" s="57"/>
      <c r="F14" s="262" t="s">
        <v>196</v>
      </c>
    </row>
    <row r="15" ht="12.75">
      <c r="F15" s="262"/>
    </row>
  </sheetData>
  <sheetProtection/>
  <mergeCells count="1">
    <mergeCell ref="A1:F1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149/XIX/2008
z dnia 29.12.2008 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29"/>
  <sheetViews>
    <sheetView view="pageLayout" workbookViewId="0" topLeftCell="A1">
      <selection activeCell="A2" sqref="A2:J2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27" customHeight="1">
      <c r="A1" s="325" t="s">
        <v>54</v>
      </c>
      <c r="B1" s="325"/>
      <c r="C1" s="325"/>
      <c r="D1" s="325"/>
      <c r="E1" s="325"/>
      <c r="F1" s="325"/>
      <c r="G1" s="325"/>
      <c r="H1" s="325"/>
      <c r="I1" s="325"/>
      <c r="J1" s="325"/>
    </row>
    <row r="2" spans="1:10" ht="16.5">
      <c r="A2" s="325" t="s">
        <v>169</v>
      </c>
      <c r="B2" s="325"/>
      <c r="C2" s="325"/>
      <c r="D2" s="325"/>
      <c r="E2" s="325"/>
      <c r="F2" s="325"/>
      <c r="G2" s="325"/>
      <c r="H2" s="325"/>
      <c r="I2" s="325"/>
      <c r="J2" s="325"/>
    </row>
    <row r="3" spans="1:10" ht="6" customHeigh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K4" s="7" t="s">
        <v>38</v>
      </c>
    </row>
    <row r="5" spans="1:11" ht="15" customHeight="1">
      <c r="A5" s="279" t="s">
        <v>55</v>
      </c>
      <c r="B5" s="279" t="s">
        <v>0</v>
      </c>
      <c r="C5" s="278" t="s">
        <v>114</v>
      </c>
      <c r="D5" s="326" t="s">
        <v>65</v>
      </c>
      <c r="E5" s="327"/>
      <c r="F5" s="327"/>
      <c r="G5" s="328"/>
      <c r="H5" s="278" t="s">
        <v>9</v>
      </c>
      <c r="I5" s="278"/>
      <c r="J5" s="278" t="s">
        <v>115</v>
      </c>
      <c r="K5" s="278" t="s">
        <v>170</v>
      </c>
    </row>
    <row r="6" spans="1:11" ht="15" customHeight="1">
      <c r="A6" s="279"/>
      <c r="B6" s="279"/>
      <c r="C6" s="278"/>
      <c r="D6" s="278" t="s">
        <v>7</v>
      </c>
      <c r="E6" s="321" t="s">
        <v>6</v>
      </c>
      <c r="F6" s="322"/>
      <c r="G6" s="323"/>
      <c r="H6" s="278" t="s">
        <v>7</v>
      </c>
      <c r="I6" s="278" t="s">
        <v>58</v>
      </c>
      <c r="J6" s="278"/>
      <c r="K6" s="278"/>
    </row>
    <row r="7" spans="1:11" ht="18" customHeight="1">
      <c r="A7" s="279"/>
      <c r="B7" s="279"/>
      <c r="C7" s="278"/>
      <c r="D7" s="278"/>
      <c r="E7" s="284" t="s">
        <v>116</v>
      </c>
      <c r="F7" s="321" t="s">
        <v>6</v>
      </c>
      <c r="G7" s="323"/>
      <c r="H7" s="278"/>
      <c r="I7" s="278"/>
      <c r="J7" s="278"/>
      <c r="K7" s="278"/>
    </row>
    <row r="8" spans="1:11" ht="42" customHeight="1">
      <c r="A8" s="279"/>
      <c r="B8" s="279"/>
      <c r="C8" s="278"/>
      <c r="D8" s="278"/>
      <c r="E8" s="286"/>
      <c r="F8" s="60" t="s">
        <v>113</v>
      </c>
      <c r="G8" s="60" t="s">
        <v>112</v>
      </c>
      <c r="H8" s="278"/>
      <c r="I8" s="278"/>
      <c r="J8" s="278"/>
      <c r="K8" s="278"/>
    </row>
    <row r="9" spans="1:11" ht="7.5" customHeight="1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5">
        <v>9</v>
      </c>
      <c r="J9" s="15">
        <v>10</v>
      </c>
      <c r="K9" s="15">
        <v>11</v>
      </c>
    </row>
    <row r="10" spans="1:11" ht="29.25" customHeight="1">
      <c r="A10" s="190" t="s">
        <v>186</v>
      </c>
      <c r="B10" s="191" t="s">
        <v>215</v>
      </c>
      <c r="C10" s="192">
        <v>18290.55</v>
      </c>
      <c r="D10" s="192"/>
      <c r="E10" s="193"/>
      <c r="F10" s="193"/>
      <c r="G10" s="193"/>
      <c r="H10" s="192"/>
      <c r="I10" s="193"/>
      <c r="J10" s="192">
        <f>J24</f>
        <v>90.55000000000001</v>
      </c>
      <c r="K10" s="194"/>
    </row>
    <row r="11" spans="1:11" ht="19.5" customHeight="1">
      <c r="A11" s="195"/>
      <c r="B11" s="196" t="s">
        <v>71</v>
      </c>
      <c r="C11" s="197"/>
      <c r="D11" s="197"/>
      <c r="E11" s="198"/>
      <c r="F11" s="198"/>
      <c r="G11" s="198"/>
      <c r="H11" s="197"/>
      <c r="I11" s="198"/>
      <c r="J11" s="197"/>
      <c r="K11" s="195"/>
    </row>
    <row r="12" spans="1:11" ht="19.5" customHeight="1">
      <c r="A12" s="195"/>
      <c r="B12" s="199" t="s">
        <v>216</v>
      </c>
      <c r="C12" s="200">
        <v>13271.23</v>
      </c>
      <c r="D12" s="200">
        <v>1000</v>
      </c>
      <c r="E12" s="193"/>
      <c r="F12" s="193"/>
      <c r="G12" s="193"/>
      <c r="H12" s="200">
        <v>14200</v>
      </c>
      <c r="I12" s="198"/>
      <c r="J12" s="200">
        <v>71.23</v>
      </c>
      <c r="K12" s="195"/>
    </row>
    <row r="13" spans="1:11" ht="19.5" customHeight="1">
      <c r="A13" s="195"/>
      <c r="B13" s="201" t="s">
        <v>217</v>
      </c>
      <c r="C13" s="197"/>
      <c r="D13" s="197">
        <v>1000</v>
      </c>
      <c r="E13" s="198"/>
      <c r="F13" s="198"/>
      <c r="G13" s="198"/>
      <c r="H13" s="197"/>
      <c r="I13" s="198"/>
      <c r="J13" s="197"/>
      <c r="K13" s="195"/>
    </row>
    <row r="14" spans="1:11" ht="19.5" customHeight="1">
      <c r="A14" s="195"/>
      <c r="B14" s="202" t="s">
        <v>218</v>
      </c>
      <c r="C14" s="197"/>
      <c r="D14" s="197"/>
      <c r="E14" s="198"/>
      <c r="F14" s="198"/>
      <c r="G14" s="198"/>
      <c r="H14" s="197">
        <v>350</v>
      </c>
      <c r="I14" s="198"/>
      <c r="J14" s="197"/>
      <c r="K14" s="195"/>
    </row>
    <row r="15" spans="1:11" ht="19.5" customHeight="1">
      <c r="A15" s="195"/>
      <c r="B15" s="202" t="s">
        <v>219</v>
      </c>
      <c r="C15" s="197"/>
      <c r="D15" s="197"/>
      <c r="E15" s="198"/>
      <c r="F15" s="198"/>
      <c r="G15" s="198"/>
      <c r="H15" s="197">
        <v>50</v>
      </c>
      <c r="I15" s="198"/>
      <c r="J15" s="197"/>
      <c r="K15" s="195"/>
    </row>
    <row r="16" spans="1:11" s="49" customFormat="1" ht="19.5" customHeight="1">
      <c r="A16" s="195"/>
      <c r="B16" s="202" t="s">
        <v>220</v>
      </c>
      <c r="C16" s="197"/>
      <c r="D16" s="197"/>
      <c r="E16" s="198"/>
      <c r="F16" s="198"/>
      <c r="G16" s="198"/>
      <c r="H16" s="197">
        <v>2000</v>
      </c>
      <c r="I16" s="198"/>
      <c r="J16" s="197"/>
      <c r="K16" s="195"/>
    </row>
    <row r="17" spans="1:11" ht="17.25" customHeight="1">
      <c r="A17" s="195"/>
      <c r="B17" s="202" t="s">
        <v>221</v>
      </c>
      <c r="C17" s="197"/>
      <c r="D17" s="197"/>
      <c r="E17" s="198"/>
      <c r="F17" s="198"/>
      <c r="G17" s="198"/>
      <c r="H17" s="197">
        <v>11800</v>
      </c>
      <c r="I17" s="198"/>
      <c r="J17" s="197"/>
      <c r="K17" s="195"/>
    </row>
    <row r="18" spans="1:11" ht="12.75" customHeight="1">
      <c r="A18" s="195"/>
      <c r="B18" s="199" t="s">
        <v>222</v>
      </c>
      <c r="C18" s="200">
        <v>5019.32</v>
      </c>
      <c r="D18" s="200">
        <v>1000</v>
      </c>
      <c r="E18" s="193"/>
      <c r="F18" s="193"/>
      <c r="G18" s="193"/>
      <c r="H18" s="200">
        <v>6000</v>
      </c>
      <c r="I18" s="193"/>
      <c r="J18" s="200">
        <v>19.32</v>
      </c>
      <c r="K18" s="195"/>
    </row>
    <row r="19" spans="1:11" ht="12.75">
      <c r="A19" s="195"/>
      <c r="B19" s="201" t="s">
        <v>217</v>
      </c>
      <c r="C19" s="197"/>
      <c r="D19" s="197">
        <v>1000</v>
      </c>
      <c r="E19" s="198"/>
      <c r="F19" s="198"/>
      <c r="G19" s="198"/>
      <c r="H19" s="197"/>
      <c r="I19" s="198"/>
      <c r="J19" s="197"/>
      <c r="K19" s="195"/>
    </row>
    <row r="20" spans="1:11" ht="12.75">
      <c r="A20" s="195"/>
      <c r="B20" s="202" t="s">
        <v>218</v>
      </c>
      <c r="C20" s="203"/>
      <c r="D20" s="203"/>
      <c r="E20" s="204"/>
      <c r="F20" s="204"/>
      <c r="G20" s="204"/>
      <c r="H20" s="203">
        <v>195</v>
      </c>
      <c r="I20" s="204"/>
      <c r="J20" s="203"/>
      <c r="K20" s="195"/>
    </row>
    <row r="21" spans="1:11" ht="12.75">
      <c r="A21" s="205"/>
      <c r="B21" s="202" t="s">
        <v>219</v>
      </c>
      <c r="C21" s="206"/>
      <c r="D21" s="206"/>
      <c r="E21" s="207"/>
      <c r="F21" s="207"/>
      <c r="G21" s="207"/>
      <c r="H21" s="206">
        <v>35</v>
      </c>
      <c r="I21" s="207"/>
      <c r="J21" s="206"/>
      <c r="K21" s="205"/>
    </row>
    <row r="22" spans="1:11" ht="12.75">
      <c r="A22" s="205"/>
      <c r="B22" s="202" t="s">
        <v>220</v>
      </c>
      <c r="C22" s="206"/>
      <c r="D22" s="206"/>
      <c r="E22" s="207"/>
      <c r="F22" s="207"/>
      <c r="G22" s="207"/>
      <c r="H22" s="206">
        <v>1300</v>
      </c>
      <c r="I22" s="207"/>
      <c r="J22" s="206"/>
      <c r="K22" s="205"/>
    </row>
    <row r="23" spans="1:11" ht="12.75">
      <c r="A23" s="205"/>
      <c r="B23" s="202" t="s">
        <v>221</v>
      </c>
      <c r="C23" s="206"/>
      <c r="D23" s="206"/>
      <c r="E23" s="207"/>
      <c r="F23" s="207"/>
      <c r="G23" s="207"/>
      <c r="H23" s="206">
        <v>4470</v>
      </c>
      <c r="I23" s="207"/>
      <c r="J23" s="206"/>
      <c r="K23" s="205"/>
    </row>
    <row r="24" spans="1:11" ht="12.75">
      <c r="A24" s="324" t="s">
        <v>99</v>
      </c>
      <c r="B24" s="324"/>
      <c r="C24" s="208">
        <v>18290.55</v>
      </c>
      <c r="D24" s="208">
        <f>D12+D18</f>
        <v>2000</v>
      </c>
      <c r="E24" s="208"/>
      <c r="F24" s="208"/>
      <c r="G24" s="208"/>
      <c r="H24" s="208">
        <f>SUM(H12+H18)</f>
        <v>20200</v>
      </c>
      <c r="I24" s="208"/>
      <c r="J24" s="208">
        <f>SUM(J12:J18)</f>
        <v>90.55000000000001</v>
      </c>
      <c r="K24" s="209"/>
    </row>
    <row r="27" ht="12.75">
      <c r="J27" s="263" t="s">
        <v>193</v>
      </c>
    </row>
    <row r="28" ht="12.75">
      <c r="J28" s="263" t="s">
        <v>195</v>
      </c>
    </row>
    <row r="29" ht="12.75">
      <c r="J29" s="263" t="s">
        <v>196</v>
      </c>
    </row>
  </sheetData>
  <sheetProtection/>
  <mergeCells count="16">
    <mergeCell ref="A24:B24"/>
    <mergeCell ref="H5:I5"/>
    <mergeCell ref="A1:J1"/>
    <mergeCell ref="A2:J2"/>
    <mergeCell ref="A5:A8"/>
    <mergeCell ref="B5:B8"/>
    <mergeCell ref="C5:C8"/>
    <mergeCell ref="D6:D8"/>
    <mergeCell ref="D5:G5"/>
    <mergeCell ref="E7:E8"/>
    <mergeCell ref="E6:G6"/>
    <mergeCell ref="F7:G7"/>
    <mergeCell ref="K5:K8"/>
    <mergeCell ref="H6:H8"/>
    <mergeCell ref="I6:I8"/>
    <mergeCell ref="J5:J8"/>
  </mergeCells>
  <printOptions horizontalCentered="1"/>
  <pageMargins left="0.5118110236220472" right="0.5118110236220472" top="0.9739583333333334" bottom="0.63" header="0.5118110236220472" footer="0.5118110236220472"/>
  <pageSetup horizontalDpi="600" verticalDpi="600" orientation="landscape" paperSize="9" scale="85" r:id="rId1"/>
  <headerFooter alignWithMargins="0">
    <oddHeader>&amp;R&amp;9Załącznik nr &amp;A
do uchwały Rady Gminy nr 149/XIX/2008
z dnia 29.12.2008 r.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17"/>
  <sheetViews>
    <sheetView view="pageLayout" workbookViewId="0" topLeftCell="A1">
      <selection activeCell="F17" sqref="A1:F17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1.625" style="1" customWidth="1"/>
    <col min="6" max="6" width="22.375" style="1" customWidth="1"/>
    <col min="7" max="16384" width="9.125" style="1" customWidth="1"/>
  </cols>
  <sheetData>
    <row r="1" spans="1:6" ht="19.5" customHeight="1">
      <c r="A1" s="280" t="s">
        <v>171</v>
      </c>
      <c r="B1" s="280"/>
      <c r="C1" s="280"/>
      <c r="D1" s="280"/>
      <c r="E1" s="280"/>
      <c r="F1" s="280"/>
    </row>
    <row r="2" spans="5:6" ht="19.5" customHeight="1">
      <c r="E2" s="4"/>
      <c r="F2" s="4"/>
    </row>
    <row r="3" ht="19.5" customHeight="1" thickBot="1">
      <c r="F3" s="9" t="s">
        <v>38</v>
      </c>
    </row>
    <row r="4" spans="1:6" ht="19.5" customHeight="1">
      <c r="A4" s="154" t="s">
        <v>55</v>
      </c>
      <c r="B4" s="155" t="s">
        <v>2</v>
      </c>
      <c r="C4" s="155" t="s">
        <v>3</v>
      </c>
      <c r="D4" s="155" t="s">
        <v>106</v>
      </c>
      <c r="E4" s="155" t="s">
        <v>41</v>
      </c>
      <c r="F4" s="156" t="s">
        <v>40</v>
      </c>
    </row>
    <row r="5" spans="1:6" ht="7.5" customHeight="1">
      <c r="A5" s="213">
        <v>1</v>
      </c>
      <c r="B5" s="210">
        <v>2</v>
      </c>
      <c r="C5" s="210">
        <v>3</v>
      </c>
      <c r="D5" s="210">
        <v>4</v>
      </c>
      <c r="E5" s="210">
        <v>5</v>
      </c>
      <c r="F5" s="214">
        <v>6</v>
      </c>
    </row>
    <row r="6" spans="1:6" ht="30" customHeight="1">
      <c r="A6" s="215"/>
      <c r="B6" s="50">
        <v>921</v>
      </c>
      <c r="C6" s="50"/>
      <c r="D6" s="20"/>
      <c r="E6" s="211" t="s">
        <v>223</v>
      </c>
      <c r="F6" s="216">
        <f>F7</f>
        <v>30000</v>
      </c>
    </row>
    <row r="7" spans="1:6" ht="30" customHeight="1">
      <c r="A7" s="215"/>
      <c r="B7" s="50"/>
      <c r="C7" s="50">
        <v>92116</v>
      </c>
      <c r="D7" s="20"/>
      <c r="E7" s="211" t="s">
        <v>224</v>
      </c>
      <c r="F7" s="216">
        <f>F8</f>
        <v>30000</v>
      </c>
    </row>
    <row r="8" spans="1:6" ht="30" customHeight="1">
      <c r="A8" s="215"/>
      <c r="B8" s="20"/>
      <c r="C8" s="20"/>
      <c r="D8" s="20">
        <v>2480</v>
      </c>
      <c r="E8" s="212" t="s">
        <v>225</v>
      </c>
      <c r="F8" s="217">
        <v>30000</v>
      </c>
    </row>
    <row r="9" spans="1:6" ht="30" customHeight="1" thickBot="1">
      <c r="A9" s="329" t="s">
        <v>99</v>
      </c>
      <c r="B9" s="330"/>
      <c r="C9" s="330"/>
      <c r="D9" s="330"/>
      <c r="E9" s="330"/>
      <c r="F9" s="218">
        <v>30000</v>
      </c>
    </row>
    <row r="11" ht="12.75">
      <c r="A11" s="61" t="s">
        <v>117</v>
      </c>
    </row>
    <row r="12" ht="12.75">
      <c r="A12" s="57" t="s">
        <v>118</v>
      </c>
    </row>
    <row r="14" ht="12.75">
      <c r="A14" s="57" t="s">
        <v>138</v>
      </c>
    </row>
    <row r="15" ht="12.75">
      <c r="F15" s="262" t="s">
        <v>193</v>
      </c>
    </row>
    <row r="16" ht="12.75">
      <c r="F16" s="262" t="s">
        <v>195</v>
      </c>
    </row>
    <row r="17" ht="12.75">
      <c r="F17" s="262" t="s">
        <v>196</v>
      </c>
    </row>
  </sheetData>
  <sheetProtection/>
  <mergeCells count="2">
    <mergeCell ref="A1:F1"/>
    <mergeCell ref="A9:E9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11
do uchwały Rady Gminy nr 149/XIX/2008
z dnia 29.12.2008 r.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E3" sqref="E3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spans="1:6" ht="48.75" customHeight="1">
      <c r="A1" s="331" t="s">
        <v>172</v>
      </c>
      <c r="B1" s="331"/>
      <c r="C1" s="331"/>
      <c r="D1" s="331"/>
      <c r="E1" s="331"/>
      <c r="F1" s="331"/>
    </row>
    <row r="2" spans="5:6" ht="19.5" customHeight="1">
      <c r="E2" s="4"/>
      <c r="F2" s="4"/>
    </row>
    <row r="3" spans="5:6" ht="19.5" customHeight="1">
      <c r="E3" s="259" t="s">
        <v>243</v>
      </c>
      <c r="F3" s="7" t="s">
        <v>38</v>
      </c>
    </row>
    <row r="4" spans="1:6" ht="19.5" customHeight="1">
      <c r="A4" s="13" t="s">
        <v>55</v>
      </c>
      <c r="B4" s="13" t="s">
        <v>2</v>
      </c>
      <c r="C4" s="13" t="s">
        <v>3</v>
      </c>
      <c r="D4" s="13" t="s">
        <v>104</v>
      </c>
      <c r="E4" s="13" t="s">
        <v>39</v>
      </c>
      <c r="F4" s="13" t="s">
        <v>40</v>
      </c>
    </row>
    <row r="5" spans="1:6" s="54" customFormat="1" ht="7.5" customHeight="1">
      <c r="A5" s="15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</row>
    <row r="6" spans="1:6" ht="30" customHeight="1">
      <c r="A6" s="25"/>
      <c r="B6" s="25"/>
      <c r="C6" s="25"/>
      <c r="D6" s="25"/>
      <c r="E6" s="25"/>
      <c r="F6" s="25"/>
    </row>
    <row r="7" spans="1:6" ht="30" customHeight="1">
      <c r="A7" s="26"/>
      <c r="B7" s="26"/>
      <c r="C7" s="26"/>
      <c r="D7" s="26"/>
      <c r="E7" s="26"/>
      <c r="F7" s="26"/>
    </row>
    <row r="8" spans="1:6" ht="30" customHeight="1">
      <c r="A8" s="26"/>
      <c r="B8" s="26"/>
      <c r="C8" s="26"/>
      <c r="D8" s="26"/>
      <c r="E8" s="26"/>
      <c r="F8" s="26"/>
    </row>
    <row r="9" spans="1:6" ht="30" customHeight="1">
      <c r="A9" s="27"/>
      <c r="B9" s="27"/>
      <c r="C9" s="27"/>
      <c r="D9" s="27"/>
      <c r="E9" s="27"/>
      <c r="F9" s="27"/>
    </row>
    <row r="10" spans="1:6" ht="30" customHeight="1">
      <c r="A10" s="332" t="s">
        <v>99</v>
      </c>
      <c r="B10" s="333"/>
      <c r="C10" s="333"/>
      <c r="D10" s="333"/>
      <c r="E10" s="334"/>
      <c r="F10" s="20"/>
    </row>
    <row r="12" ht="12.75">
      <c r="A12" s="57" t="s">
        <v>140</v>
      </c>
    </row>
  </sheetData>
  <sheetProtection/>
  <mergeCells count="2">
    <mergeCell ref="A1:F1"/>
    <mergeCell ref="A10:E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EdytaS</cp:lastModifiedBy>
  <cp:lastPrinted>2008-11-24T12:11:12Z</cp:lastPrinted>
  <dcterms:created xsi:type="dcterms:W3CDTF">1998-12-09T13:02:10Z</dcterms:created>
  <dcterms:modified xsi:type="dcterms:W3CDTF">2009-01-03T15:44:49Z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